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6"/>
  <workbookPr/>
  <mc:AlternateContent xmlns:mc="http://schemas.openxmlformats.org/markup-compatibility/2006">
    <mc:Choice Requires="x15">
      <x15ac:absPath xmlns:x15ac="http://schemas.microsoft.com/office/spreadsheetml/2010/11/ac" url="https://educantabria-my.sharepoint.com/personal/sabariego0_educantabria_es/Documents/Proyectos Europeos/DiToM/WP3/Grado 4/Definitivos/Definitivos NOVIEMBRE 2025/Traducciones/"/>
    </mc:Choice>
  </mc:AlternateContent>
  <xr:revisionPtr revIDLastSave="20" documentId="13_ncr:1_{BB6D0574-D003-4DE2-B758-1F4D5A70A41E}" xr6:coauthVersionLast="47" xr6:coauthVersionMax="47" xr10:uidLastSave="{B488F807-57DC-6043-967A-4638BCF6DC30}"/>
  <bookViews>
    <workbookView xWindow="0" yWindow="500" windowWidth="29040" windowHeight="15720" activeTab="1" xr2:uid="{00000000-000D-0000-FFFF-FFFF00000000}"/>
  </bookViews>
  <sheets>
    <sheet name="qualitativ" sheetId="1" r:id="rId1"/>
    <sheet name="quantitativ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H6" i="2" l="1"/>
  <c r="AZ4" i="2"/>
  <c r="AZ5" i="2"/>
  <c r="AZ6" i="2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Z34" i="2"/>
  <c r="AZ35" i="2"/>
  <c r="AZ36" i="2"/>
  <c r="AZ37" i="2"/>
  <c r="AZ38" i="2"/>
  <c r="AZ39" i="2"/>
  <c r="AZ40" i="2"/>
  <c r="AZ41" i="2"/>
  <c r="AZ42" i="2"/>
  <c r="AZ43" i="2"/>
  <c r="AZ44" i="2"/>
  <c r="AZ45" i="2"/>
  <c r="AZ46" i="2"/>
  <c r="BB46" i="2" s="1"/>
  <c r="AZ47" i="2"/>
  <c r="AZ48" i="2"/>
  <c r="BB48" i="2" s="1"/>
  <c r="AZ49" i="2"/>
  <c r="AZ50" i="2"/>
  <c r="AZ51" i="2"/>
  <c r="AZ52" i="2"/>
  <c r="AZ53" i="2"/>
  <c r="BB53" i="2" s="1"/>
  <c r="AZ54" i="2"/>
  <c r="AZ55" i="2"/>
  <c r="AZ56" i="2"/>
  <c r="AZ57" i="2"/>
  <c r="AZ58" i="2"/>
  <c r="AZ59" i="2"/>
  <c r="AZ60" i="2"/>
  <c r="BB60" i="2" s="1"/>
  <c r="AZ61" i="2"/>
  <c r="AZ62" i="2"/>
  <c r="AZ63" i="2"/>
  <c r="AZ64" i="2"/>
  <c r="AZ65" i="2"/>
  <c r="BB65" i="2" s="1"/>
  <c r="AZ66" i="2"/>
  <c r="AZ67" i="2"/>
  <c r="AZ68" i="2"/>
  <c r="AZ69" i="2"/>
  <c r="AZ70" i="2"/>
  <c r="BB70" i="2" s="1"/>
  <c r="AZ71" i="2"/>
  <c r="AZ72" i="2"/>
  <c r="AZ73" i="2"/>
  <c r="AZ74" i="2"/>
  <c r="BB74" i="2" s="1"/>
  <c r="AZ75" i="2"/>
  <c r="BB75" i="2" s="1"/>
  <c r="AZ76" i="2"/>
  <c r="AZ77" i="2"/>
  <c r="AZ78" i="2"/>
  <c r="AZ79" i="2"/>
  <c r="AZ80" i="2"/>
  <c r="AZ81" i="2"/>
  <c r="AZ82" i="2"/>
  <c r="BB82" i="2" s="1"/>
  <c r="AZ83" i="2"/>
  <c r="AZ84" i="2"/>
  <c r="AZ85" i="2"/>
  <c r="AZ86" i="2"/>
  <c r="BB86" i="2" s="1"/>
  <c r="AZ87" i="2"/>
  <c r="BB87" i="2" s="1"/>
  <c r="AZ88" i="2"/>
  <c r="AZ89" i="2"/>
  <c r="BB89" i="2" s="1"/>
  <c r="AZ90" i="2"/>
  <c r="AZ91" i="2"/>
  <c r="AZ92" i="2"/>
  <c r="AZ93" i="2"/>
  <c r="AZ94" i="2"/>
  <c r="AZ95" i="2"/>
  <c r="AZ96" i="2"/>
  <c r="BB96" i="2" s="1"/>
  <c r="AZ97" i="2"/>
  <c r="BB97" i="2" s="1"/>
  <c r="AZ98" i="2"/>
  <c r="AZ99" i="2"/>
  <c r="AZ100" i="2"/>
  <c r="AZ3" i="2"/>
  <c r="C4" i="2"/>
  <c r="F4" i="2" s="1"/>
  <c r="D4" i="2"/>
  <c r="E4" i="2"/>
  <c r="G4" i="2"/>
  <c r="H4" i="2"/>
  <c r="I4" i="2"/>
  <c r="J4" i="2"/>
  <c r="K4" i="2"/>
  <c r="N4" i="2" s="1"/>
  <c r="L4" i="2"/>
  <c r="M4" i="2"/>
  <c r="O4" i="2"/>
  <c r="R4" i="2" s="1"/>
  <c r="P4" i="2"/>
  <c r="Q4" i="2"/>
  <c r="S4" i="2"/>
  <c r="W4" i="2" s="1"/>
  <c r="T4" i="2"/>
  <c r="U4" i="2"/>
  <c r="V4" i="2"/>
  <c r="X4" i="2"/>
  <c r="AB4" i="2" s="1"/>
  <c r="Y4" i="2"/>
  <c r="Z4" i="2"/>
  <c r="AA4" i="2"/>
  <c r="AC4" i="2"/>
  <c r="AD4" i="2"/>
  <c r="AE4" i="2"/>
  <c r="AF4" i="2"/>
  <c r="AG4" i="2"/>
  <c r="AH4" i="2"/>
  <c r="AI4" i="2"/>
  <c r="AJ4" i="2"/>
  <c r="AK4" i="2"/>
  <c r="AL4" i="2"/>
  <c r="AM4" i="2"/>
  <c r="AO4" i="2" s="1"/>
  <c r="AN4" i="2"/>
  <c r="AP4" i="2"/>
  <c r="AR4" i="2" s="1"/>
  <c r="AQ4" i="2"/>
  <c r="AS4" i="2"/>
  <c r="AU4" i="2" s="1"/>
  <c r="AT4" i="2"/>
  <c r="AV4" i="2"/>
  <c r="AW4" i="2"/>
  <c r="AX4" i="2"/>
  <c r="AY4" i="2"/>
  <c r="BA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V4" i="2"/>
  <c r="C5" i="2"/>
  <c r="F5" i="2" s="1"/>
  <c r="D5" i="2"/>
  <c r="E5" i="2"/>
  <c r="G5" i="2"/>
  <c r="J5" i="2" s="1"/>
  <c r="H5" i="2"/>
  <c r="I5" i="2"/>
  <c r="K5" i="2"/>
  <c r="L5" i="2"/>
  <c r="M5" i="2"/>
  <c r="N5" i="2"/>
  <c r="O5" i="2"/>
  <c r="R5" i="2" s="1"/>
  <c r="P5" i="2"/>
  <c r="Q5" i="2"/>
  <c r="S5" i="2"/>
  <c r="T5" i="2"/>
  <c r="U5" i="2"/>
  <c r="V5" i="2"/>
  <c r="W5" i="2"/>
  <c r="X5" i="2"/>
  <c r="Y5" i="2"/>
  <c r="Z5" i="2"/>
  <c r="AA5" i="2"/>
  <c r="AC5" i="2"/>
  <c r="AD5" i="2"/>
  <c r="AE5" i="2"/>
  <c r="AF5" i="2"/>
  <c r="AH5" i="2"/>
  <c r="AI5" i="2"/>
  <c r="AJ5" i="2"/>
  <c r="AK5" i="2"/>
  <c r="AL5" i="2"/>
  <c r="AM5" i="2"/>
  <c r="AO5" i="2" s="1"/>
  <c r="AN5" i="2"/>
  <c r="AP5" i="2"/>
  <c r="AR5" i="2" s="1"/>
  <c r="AQ5" i="2"/>
  <c r="AS5" i="2"/>
  <c r="AU5" i="2" s="1"/>
  <c r="AT5" i="2"/>
  <c r="AV5" i="2"/>
  <c r="AW5" i="2"/>
  <c r="AX5" i="2"/>
  <c r="AY5" i="2"/>
  <c r="BA5" i="2"/>
  <c r="BC5" i="2"/>
  <c r="BD5" i="2"/>
  <c r="BE5" i="2"/>
  <c r="BF5" i="2"/>
  <c r="BG5" i="2"/>
  <c r="BH5" i="2"/>
  <c r="BJ5" i="2"/>
  <c r="BK5" i="2"/>
  <c r="BL5" i="2"/>
  <c r="BM5" i="2"/>
  <c r="BN5" i="2"/>
  <c r="BO5" i="2"/>
  <c r="BP5" i="2"/>
  <c r="BQ5" i="2"/>
  <c r="BR5" i="2"/>
  <c r="BV5" i="2"/>
  <c r="C6" i="2"/>
  <c r="F6" i="2" s="1"/>
  <c r="D6" i="2"/>
  <c r="E6" i="2"/>
  <c r="G6" i="2"/>
  <c r="H6" i="2"/>
  <c r="I6" i="2"/>
  <c r="J6" i="2"/>
  <c r="K6" i="2"/>
  <c r="N6" i="2" s="1"/>
  <c r="L6" i="2"/>
  <c r="M6" i="2"/>
  <c r="O6" i="2"/>
  <c r="P6" i="2"/>
  <c r="Q6" i="2"/>
  <c r="R6" i="2" s="1"/>
  <c r="S6" i="2"/>
  <c r="T6" i="2"/>
  <c r="U6" i="2"/>
  <c r="V6" i="2"/>
  <c r="W6" i="2"/>
  <c r="X6" i="2"/>
  <c r="Y6" i="2"/>
  <c r="Z6" i="2"/>
  <c r="AA6" i="2"/>
  <c r="AC6" i="2"/>
  <c r="AD6" i="2"/>
  <c r="AE6" i="2"/>
  <c r="AF6" i="2"/>
  <c r="AG6" i="2"/>
  <c r="AH6" i="2"/>
  <c r="AL6" i="2" s="1"/>
  <c r="AI6" i="2"/>
  <c r="AJ6" i="2"/>
  <c r="AK6" i="2"/>
  <c r="AM6" i="2"/>
  <c r="AN6" i="2"/>
  <c r="AO6" i="2"/>
  <c r="AP6" i="2"/>
  <c r="AQ6" i="2"/>
  <c r="AR6" i="2"/>
  <c r="AS6" i="2"/>
  <c r="AT6" i="2"/>
  <c r="AU6" i="2"/>
  <c r="AV6" i="2"/>
  <c r="BB6" i="2" s="1"/>
  <c r="AW6" i="2"/>
  <c r="AX6" i="2"/>
  <c r="AY6" i="2"/>
  <c r="BA6" i="2"/>
  <c r="BC6" i="2"/>
  <c r="BD6" i="2"/>
  <c r="BE6" i="2"/>
  <c r="BF6" i="2"/>
  <c r="BG6" i="2"/>
  <c r="BJ6" i="2"/>
  <c r="BK6" i="2"/>
  <c r="BL6" i="2"/>
  <c r="BM6" i="2"/>
  <c r="BN6" i="2"/>
  <c r="BO6" i="2"/>
  <c r="BP6" i="2"/>
  <c r="BQ6" i="2"/>
  <c r="BR6" i="2"/>
  <c r="BV6" i="2"/>
  <c r="C7" i="2"/>
  <c r="F7" i="2" s="1"/>
  <c r="D7" i="2"/>
  <c r="E7" i="2"/>
  <c r="G7" i="2"/>
  <c r="H7" i="2"/>
  <c r="I7" i="2"/>
  <c r="K7" i="2"/>
  <c r="N7" i="2" s="1"/>
  <c r="L7" i="2"/>
  <c r="M7" i="2"/>
  <c r="O7" i="2"/>
  <c r="P7" i="2"/>
  <c r="Q7" i="2"/>
  <c r="R7" i="2"/>
  <c r="S7" i="2"/>
  <c r="T7" i="2"/>
  <c r="U7" i="2"/>
  <c r="V7" i="2"/>
  <c r="X7" i="2"/>
  <c r="Y7" i="2"/>
  <c r="Z7" i="2"/>
  <c r="AA7" i="2"/>
  <c r="AC7" i="2"/>
  <c r="AD7" i="2"/>
  <c r="AE7" i="2"/>
  <c r="AG7" i="2" s="1"/>
  <c r="AF7" i="2"/>
  <c r="AH7" i="2"/>
  <c r="AI7" i="2"/>
  <c r="AJ7" i="2"/>
  <c r="AK7" i="2"/>
  <c r="AM7" i="2"/>
  <c r="AO7" i="2" s="1"/>
  <c r="AN7" i="2"/>
  <c r="AP7" i="2"/>
  <c r="AQ7" i="2"/>
  <c r="AR7" i="2"/>
  <c r="AS7" i="2"/>
  <c r="AU7" i="2" s="1"/>
  <c r="AT7" i="2"/>
  <c r="AV7" i="2"/>
  <c r="AW7" i="2"/>
  <c r="AX7" i="2"/>
  <c r="AY7" i="2"/>
  <c r="BA7" i="2"/>
  <c r="BC7" i="2"/>
  <c r="BD7" i="2"/>
  <c r="BE7" i="2"/>
  <c r="BF7" i="2"/>
  <c r="BG7" i="2"/>
  <c r="BH7" i="2"/>
  <c r="BI7" i="2"/>
  <c r="BJ7" i="2"/>
  <c r="BK7" i="2"/>
  <c r="BL7" i="2"/>
  <c r="BM7" i="2"/>
  <c r="BO7" i="2"/>
  <c r="BP7" i="2"/>
  <c r="BQ7" i="2"/>
  <c r="BR7" i="2"/>
  <c r="BS7" i="2"/>
  <c r="BV7" i="2"/>
  <c r="C8" i="2"/>
  <c r="F8" i="2" s="1"/>
  <c r="D8" i="2"/>
  <c r="E8" i="2"/>
  <c r="G8" i="2"/>
  <c r="H8" i="2"/>
  <c r="I8" i="2"/>
  <c r="K8" i="2"/>
  <c r="L8" i="2"/>
  <c r="M8" i="2"/>
  <c r="N8" i="2"/>
  <c r="O8" i="2"/>
  <c r="R8" i="2" s="1"/>
  <c r="P8" i="2"/>
  <c r="Q8" i="2"/>
  <c r="S8" i="2"/>
  <c r="T8" i="2"/>
  <c r="U8" i="2"/>
  <c r="V8" i="2"/>
  <c r="W8" i="2" s="1"/>
  <c r="X8" i="2"/>
  <c r="AB8" i="2" s="1"/>
  <c r="Y8" i="2"/>
  <c r="Z8" i="2"/>
  <c r="AA8" i="2"/>
  <c r="AC8" i="2"/>
  <c r="AD8" i="2"/>
  <c r="AE8" i="2"/>
  <c r="AF8" i="2"/>
  <c r="AG8" i="2"/>
  <c r="AH8" i="2"/>
  <c r="AI8" i="2"/>
  <c r="AJ8" i="2"/>
  <c r="AK8" i="2"/>
  <c r="AM8" i="2"/>
  <c r="AN8" i="2"/>
  <c r="AO8" i="2"/>
  <c r="AP8" i="2"/>
  <c r="AR8" i="2" s="1"/>
  <c r="AQ8" i="2"/>
  <c r="AS8" i="2"/>
  <c r="AT8" i="2"/>
  <c r="AU8" i="2"/>
  <c r="AV8" i="2"/>
  <c r="BB8" i="2" s="1"/>
  <c r="AW8" i="2"/>
  <c r="AX8" i="2"/>
  <c r="AY8" i="2"/>
  <c r="BA8" i="2"/>
  <c r="BC8" i="2"/>
  <c r="BD8" i="2"/>
  <c r="BE8" i="2"/>
  <c r="BF8" i="2"/>
  <c r="BI8" i="2" s="1"/>
  <c r="BG8" i="2"/>
  <c r="BH8" i="2"/>
  <c r="BJ8" i="2"/>
  <c r="BN8" i="2" s="1"/>
  <c r="BK8" i="2"/>
  <c r="BL8" i="2"/>
  <c r="BM8" i="2"/>
  <c r="BO8" i="2"/>
  <c r="BP8" i="2"/>
  <c r="BQ8" i="2"/>
  <c r="BR8" i="2"/>
  <c r="BS8" i="2"/>
  <c r="BV8" i="2"/>
  <c r="C9" i="2"/>
  <c r="F9" i="2" s="1"/>
  <c r="D9" i="2"/>
  <c r="E9" i="2"/>
  <c r="G9" i="2"/>
  <c r="H9" i="2"/>
  <c r="I9" i="2"/>
  <c r="K9" i="2"/>
  <c r="L9" i="2"/>
  <c r="N9" i="2" s="1"/>
  <c r="M9" i="2"/>
  <c r="O9" i="2"/>
  <c r="P9" i="2"/>
  <c r="Q9" i="2"/>
  <c r="S9" i="2"/>
  <c r="W9" i="2" s="1"/>
  <c r="T9" i="2"/>
  <c r="U9" i="2"/>
  <c r="V9" i="2"/>
  <c r="X9" i="2"/>
  <c r="Y9" i="2"/>
  <c r="Z9" i="2"/>
  <c r="AA9" i="2"/>
  <c r="AC9" i="2"/>
  <c r="AD9" i="2"/>
  <c r="AE9" i="2"/>
  <c r="AF9" i="2"/>
  <c r="AG9" i="2" s="1"/>
  <c r="AH9" i="2"/>
  <c r="AI9" i="2"/>
  <c r="AJ9" i="2"/>
  <c r="AK9" i="2"/>
  <c r="AL9" i="2"/>
  <c r="AM9" i="2"/>
  <c r="AN9" i="2"/>
  <c r="AO9" i="2"/>
  <c r="AP9" i="2"/>
  <c r="AR9" i="2" s="1"/>
  <c r="AQ9" i="2"/>
  <c r="AS9" i="2"/>
  <c r="AU9" i="2" s="1"/>
  <c r="AT9" i="2"/>
  <c r="AV9" i="2"/>
  <c r="AW9" i="2"/>
  <c r="AX9" i="2"/>
  <c r="AY9" i="2"/>
  <c r="BA9" i="2"/>
  <c r="BC9" i="2"/>
  <c r="BI9" i="2" s="1"/>
  <c r="BD9" i="2"/>
  <c r="BE9" i="2"/>
  <c r="BF9" i="2"/>
  <c r="BG9" i="2"/>
  <c r="BH9" i="2"/>
  <c r="BJ9" i="2"/>
  <c r="BK9" i="2"/>
  <c r="BL9" i="2"/>
  <c r="BM9" i="2"/>
  <c r="BN9" i="2"/>
  <c r="BO9" i="2"/>
  <c r="BP9" i="2"/>
  <c r="BS9" i="2" s="1"/>
  <c r="BQ9" i="2"/>
  <c r="BR9" i="2"/>
  <c r="BV9" i="2"/>
  <c r="C10" i="2"/>
  <c r="F10" i="2" s="1"/>
  <c r="D10" i="2"/>
  <c r="E10" i="2"/>
  <c r="G10" i="2"/>
  <c r="H10" i="2"/>
  <c r="I10" i="2"/>
  <c r="J10" i="2"/>
  <c r="K10" i="2"/>
  <c r="N10" i="2" s="1"/>
  <c r="L10" i="2"/>
  <c r="M10" i="2"/>
  <c r="O10" i="2"/>
  <c r="P10" i="2"/>
  <c r="Q10" i="2"/>
  <c r="R10" i="2" s="1"/>
  <c r="S10" i="2"/>
  <c r="T10" i="2"/>
  <c r="U10" i="2"/>
  <c r="V10" i="2"/>
  <c r="X10" i="2"/>
  <c r="AB10" i="2" s="1"/>
  <c r="Y10" i="2"/>
  <c r="Z10" i="2"/>
  <c r="AA10" i="2"/>
  <c r="AC10" i="2"/>
  <c r="AD10" i="2"/>
  <c r="AE10" i="2"/>
  <c r="AG10" i="2" s="1"/>
  <c r="AF10" i="2"/>
  <c r="AH10" i="2"/>
  <c r="AI10" i="2"/>
  <c r="AJ10" i="2"/>
  <c r="AK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BA10" i="2"/>
  <c r="BC10" i="2"/>
  <c r="BD10" i="2"/>
  <c r="BI10" i="2" s="1"/>
  <c r="BE10" i="2"/>
  <c r="BF10" i="2"/>
  <c r="BG10" i="2"/>
  <c r="BH10" i="2"/>
  <c r="BJ10" i="2"/>
  <c r="BK10" i="2"/>
  <c r="BL10" i="2"/>
  <c r="BM10" i="2"/>
  <c r="BN10" i="2"/>
  <c r="BO10" i="2"/>
  <c r="BP10" i="2"/>
  <c r="BQ10" i="2"/>
  <c r="BS10" i="2" s="1"/>
  <c r="BR10" i="2"/>
  <c r="BV10" i="2"/>
  <c r="C11" i="2"/>
  <c r="F11" i="2" s="1"/>
  <c r="D11" i="2"/>
  <c r="E11" i="2"/>
  <c r="G11" i="2"/>
  <c r="H11" i="2"/>
  <c r="I11" i="2"/>
  <c r="J11" i="2"/>
  <c r="K11" i="2"/>
  <c r="N11" i="2" s="1"/>
  <c r="L11" i="2"/>
  <c r="M11" i="2"/>
  <c r="O11" i="2"/>
  <c r="P11" i="2"/>
  <c r="Q11" i="2"/>
  <c r="R11" i="2" s="1"/>
  <c r="S11" i="2"/>
  <c r="T11" i="2"/>
  <c r="U11" i="2"/>
  <c r="V11" i="2"/>
  <c r="W11" i="2"/>
  <c r="X11" i="2"/>
  <c r="Y11" i="2"/>
  <c r="Z11" i="2"/>
  <c r="AA11" i="2"/>
  <c r="AC11" i="2"/>
  <c r="AD11" i="2"/>
  <c r="AE11" i="2"/>
  <c r="AF11" i="2"/>
  <c r="AG11" i="2" s="1"/>
  <c r="AH11" i="2"/>
  <c r="AI11" i="2"/>
  <c r="AJ11" i="2"/>
  <c r="AK11" i="2"/>
  <c r="AL11" i="2"/>
  <c r="AM11" i="2"/>
  <c r="AO11" i="2" s="1"/>
  <c r="AN11" i="2"/>
  <c r="AP11" i="2"/>
  <c r="AQ11" i="2"/>
  <c r="AS11" i="2"/>
  <c r="AT11" i="2"/>
  <c r="AV11" i="2"/>
  <c r="AW11" i="2"/>
  <c r="AX11" i="2"/>
  <c r="AY11" i="2"/>
  <c r="BA11" i="2"/>
  <c r="BC11" i="2"/>
  <c r="BD11" i="2"/>
  <c r="BE11" i="2"/>
  <c r="BF11" i="2"/>
  <c r="BG11" i="2"/>
  <c r="BH11" i="2"/>
  <c r="BI11" i="2"/>
  <c r="BJ11" i="2"/>
  <c r="BK11" i="2"/>
  <c r="BN11" i="2" s="1"/>
  <c r="BL11" i="2"/>
  <c r="BM11" i="2"/>
  <c r="BO11" i="2"/>
  <c r="BP11" i="2"/>
  <c r="BQ11" i="2"/>
  <c r="BR11" i="2"/>
  <c r="BS11" i="2"/>
  <c r="BV11" i="2"/>
  <c r="C12" i="2"/>
  <c r="F12" i="2" s="1"/>
  <c r="D12" i="2"/>
  <c r="E12" i="2"/>
  <c r="G12" i="2"/>
  <c r="H12" i="2"/>
  <c r="I12" i="2"/>
  <c r="J12" i="2"/>
  <c r="K12" i="2"/>
  <c r="L12" i="2"/>
  <c r="M12" i="2"/>
  <c r="O12" i="2"/>
  <c r="P12" i="2"/>
  <c r="Q12" i="2"/>
  <c r="R12" i="2" s="1"/>
  <c r="S12" i="2"/>
  <c r="T12" i="2"/>
  <c r="U12" i="2"/>
  <c r="V12" i="2"/>
  <c r="W12" i="2"/>
  <c r="X12" i="2"/>
  <c r="Y12" i="2"/>
  <c r="Z12" i="2"/>
  <c r="AA12" i="2"/>
  <c r="AC12" i="2"/>
  <c r="AD12" i="2"/>
  <c r="AE12" i="2"/>
  <c r="AG12" i="2" s="1"/>
  <c r="AF12" i="2"/>
  <c r="AH12" i="2"/>
  <c r="AI12" i="2"/>
  <c r="AJ12" i="2"/>
  <c r="AK12" i="2"/>
  <c r="AM12" i="2"/>
  <c r="AO12" i="2" s="1"/>
  <c r="AN12" i="2"/>
  <c r="AP12" i="2"/>
  <c r="AR12" i="2" s="1"/>
  <c r="AQ12" i="2"/>
  <c r="AS12" i="2"/>
  <c r="AT12" i="2"/>
  <c r="AU12" i="2"/>
  <c r="AV12" i="2"/>
  <c r="AW12" i="2"/>
  <c r="AX12" i="2"/>
  <c r="AY12" i="2"/>
  <c r="BA12" i="2"/>
  <c r="BC12" i="2"/>
  <c r="BD12" i="2"/>
  <c r="BE12" i="2"/>
  <c r="BF12" i="2"/>
  <c r="BG12" i="2"/>
  <c r="BH12" i="2"/>
  <c r="BI12" i="2"/>
  <c r="BJ12" i="2"/>
  <c r="BN12" i="2" s="1"/>
  <c r="BK12" i="2"/>
  <c r="BL12" i="2"/>
  <c r="BM12" i="2"/>
  <c r="BO12" i="2"/>
  <c r="BP12" i="2"/>
  <c r="BQ12" i="2"/>
  <c r="BR12" i="2"/>
  <c r="BS12" i="2"/>
  <c r="BV12" i="2"/>
  <c r="C13" i="2"/>
  <c r="F13" i="2" s="1"/>
  <c r="D13" i="2"/>
  <c r="E13" i="2"/>
  <c r="G13" i="2"/>
  <c r="J13" i="2" s="1"/>
  <c r="H13" i="2"/>
  <c r="I13" i="2"/>
  <c r="K13" i="2"/>
  <c r="L13" i="2"/>
  <c r="M13" i="2"/>
  <c r="N13" i="2"/>
  <c r="O13" i="2"/>
  <c r="P13" i="2"/>
  <c r="Q13" i="2"/>
  <c r="S13" i="2"/>
  <c r="W13" i="2" s="1"/>
  <c r="T13" i="2"/>
  <c r="U13" i="2"/>
  <c r="V13" i="2"/>
  <c r="X13" i="2"/>
  <c r="Y13" i="2"/>
  <c r="Z13" i="2"/>
  <c r="AA13" i="2"/>
  <c r="AC13" i="2"/>
  <c r="AD13" i="2"/>
  <c r="AE13" i="2"/>
  <c r="AG13" i="2" s="1"/>
  <c r="AF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U13" i="2" s="1"/>
  <c r="AT13" i="2"/>
  <c r="AV13" i="2"/>
  <c r="AW13" i="2"/>
  <c r="AX13" i="2"/>
  <c r="AY13" i="2"/>
  <c r="BA13" i="2"/>
  <c r="BC13" i="2"/>
  <c r="BD13" i="2"/>
  <c r="BE13" i="2"/>
  <c r="BF13" i="2"/>
  <c r="BG13" i="2"/>
  <c r="BH13" i="2"/>
  <c r="BJ13" i="2"/>
  <c r="BK13" i="2"/>
  <c r="BL13" i="2"/>
  <c r="BM13" i="2"/>
  <c r="BN13" i="2" s="1"/>
  <c r="BO13" i="2"/>
  <c r="BP13" i="2"/>
  <c r="BQ13" i="2"/>
  <c r="BR13" i="2"/>
  <c r="BV13" i="2"/>
  <c r="C14" i="2"/>
  <c r="F14" i="2" s="1"/>
  <c r="D14" i="2"/>
  <c r="E14" i="2"/>
  <c r="G14" i="2"/>
  <c r="H14" i="2"/>
  <c r="I14" i="2"/>
  <c r="J14" i="2"/>
  <c r="K14" i="2"/>
  <c r="N14" i="2" s="1"/>
  <c r="L14" i="2"/>
  <c r="M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C14" i="2"/>
  <c r="AD14" i="2"/>
  <c r="AE14" i="2"/>
  <c r="AF14" i="2"/>
  <c r="AG14" i="2"/>
  <c r="AH14" i="2"/>
  <c r="AI14" i="2"/>
  <c r="AJ14" i="2"/>
  <c r="AK14" i="2"/>
  <c r="AM14" i="2"/>
  <c r="AN14" i="2"/>
  <c r="AO14" i="2"/>
  <c r="AP14" i="2"/>
  <c r="AQ14" i="2"/>
  <c r="AR14" i="2"/>
  <c r="AS14" i="2"/>
  <c r="AT14" i="2"/>
  <c r="AU14" i="2"/>
  <c r="AV14" i="2"/>
  <c r="BB14" i="2" s="1"/>
  <c r="AW14" i="2"/>
  <c r="AX14" i="2"/>
  <c r="AY14" i="2"/>
  <c r="BA14" i="2"/>
  <c r="BC14" i="2"/>
  <c r="BD14" i="2"/>
  <c r="BE14" i="2"/>
  <c r="BF14" i="2"/>
  <c r="BG14" i="2"/>
  <c r="BH14" i="2"/>
  <c r="BJ14" i="2"/>
  <c r="BK14" i="2"/>
  <c r="BL14" i="2"/>
  <c r="BM14" i="2"/>
  <c r="BN14" i="2"/>
  <c r="BO14" i="2"/>
  <c r="BP14" i="2"/>
  <c r="BQ14" i="2"/>
  <c r="BR14" i="2"/>
  <c r="BV14" i="2"/>
  <c r="C15" i="2"/>
  <c r="F15" i="2" s="1"/>
  <c r="D15" i="2"/>
  <c r="E15" i="2"/>
  <c r="G15" i="2"/>
  <c r="J15" i="2" s="1"/>
  <c r="H15" i="2"/>
  <c r="I15" i="2"/>
  <c r="K15" i="2"/>
  <c r="N15" i="2" s="1"/>
  <c r="L15" i="2"/>
  <c r="M15" i="2"/>
  <c r="O15" i="2"/>
  <c r="P15" i="2"/>
  <c r="Q15" i="2"/>
  <c r="R15" i="2"/>
  <c r="S15" i="2"/>
  <c r="T15" i="2"/>
  <c r="U15" i="2"/>
  <c r="V15" i="2"/>
  <c r="X15" i="2"/>
  <c r="Y15" i="2"/>
  <c r="Z15" i="2"/>
  <c r="AA15" i="2"/>
  <c r="AC15" i="2"/>
  <c r="AD15" i="2"/>
  <c r="AE15" i="2"/>
  <c r="AF15" i="2"/>
  <c r="AG15" i="2"/>
  <c r="AH15" i="2"/>
  <c r="AL15" i="2" s="1"/>
  <c r="AI15" i="2"/>
  <c r="AJ15" i="2"/>
  <c r="AK15" i="2"/>
  <c r="AM15" i="2"/>
  <c r="AO15" i="2" s="1"/>
  <c r="AN15" i="2"/>
  <c r="AP15" i="2"/>
  <c r="AQ15" i="2"/>
  <c r="AR15" i="2"/>
  <c r="AS15" i="2"/>
  <c r="AT15" i="2"/>
  <c r="AU15" i="2"/>
  <c r="AV15" i="2"/>
  <c r="AW15" i="2"/>
  <c r="AX15" i="2"/>
  <c r="AY15" i="2"/>
  <c r="BA15" i="2"/>
  <c r="BC15" i="2"/>
  <c r="BI15" i="2" s="1"/>
  <c r="BD15" i="2"/>
  <c r="BE15" i="2"/>
  <c r="BF15" i="2"/>
  <c r="BG15" i="2"/>
  <c r="BH15" i="2"/>
  <c r="BJ15" i="2"/>
  <c r="BK15" i="2"/>
  <c r="BL15" i="2"/>
  <c r="BM15" i="2"/>
  <c r="BO15" i="2"/>
  <c r="BP15" i="2"/>
  <c r="BQ15" i="2"/>
  <c r="BS15" i="2" s="1"/>
  <c r="BR15" i="2"/>
  <c r="BV15" i="2"/>
  <c r="C16" i="2"/>
  <c r="F16" i="2" s="1"/>
  <c r="D16" i="2"/>
  <c r="E16" i="2"/>
  <c r="G16" i="2"/>
  <c r="H16" i="2"/>
  <c r="I16" i="2"/>
  <c r="J16" i="2"/>
  <c r="K16" i="2"/>
  <c r="L16" i="2"/>
  <c r="M16" i="2"/>
  <c r="N16" i="2"/>
  <c r="O16" i="2"/>
  <c r="R16" i="2" s="1"/>
  <c r="P16" i="2"/>
  <c r="Q16" i="2"/>
  <c r="S16" i="2"/>
  <c r="T16" i="2"/>
  <c r="U16" i="2"/>
  <c r="V16" i="2"/>
  <c r="W16" i="2" s="1"/>
  <c r="X16" i="2"/>
  <c r="AB16" i="2" s="1"/>
  <c r="Y16" i="2"/>
  <c r="Z16" i="2"/>
  <c r="AA16" i="2"/>
  <c r="AC16" i="2"/>
  <c r="AD16" i="2"/>
  <c r="AE16" i="2"/>
  <c r="AF16" i="2"/>
  <c r="AG16" i="2"/>
  <c r="AH16" i="2"/>
  <c r="AI16" i="2"/>
  <c r="AJ16" i="2"/>
  <c r="AK16" i="2"/>
  <c r="AM16" i="2"/>
  <c r="AN16" i="2"/>
  <c r="AO16" i="2"/>
  <c r="AP16" i="2"/>
  <c r="AR16" i="2" s="1"/>
  <c r="AQ16" i="2"/>
  <c r="AS16" i="2"/>
  <c r="AT16" i="2"/>
  <c r="AU16" i="2"/>
  <c r="AV16" i="2"/>
  <c r="AW16" i="2"/>
  <c r="AX16" i="2"/>
  <c r="AY16" i="2"/>
  <c r="BA16" i="2"/>
  <c r="BC16" i="2"/>
  <c r="BD16" i="2"/>
  <c r="BE16" i="2"/>
  <c r="BF16" i="2"/>
  <c r="BI16" i="2" s="1"/>
  <c r="BG16" i="2"/>
  <c r="BH16" i="2"/>
  <c r="BJ16" i="2"/>
  <c r="BN16" i="2" s="1"/>
  <c r="BK16" i="2"/>
  <c r="BL16" i="2"/>
  <c r="BM16" i="2"/>
  <c r="BO16" i="2"/>
  <c r="BP16" i="2"/>
  <c r="BQ16" i="2"/>
  <c r="BR16" i="2"/>
  <c r="BS16" i="2"/>
  <c r="BV16" i="2"/>
  <c r="C17" i="2"/>
  <c r="F17" i="2" s="1"/>
  <c r="D17" i="2"/>
  <c r="E17" i="2"/>
  <c r="G17" i="2"/>
  <c r="H17" i="2"/>
  <c r="I17" i="2"/>
  <c r="K17" i="2"/>
  <c r="L17" i="2"/>
  <c r="M17" i="2"/>
  <c r="O17" i="2"/>
  <c r="R17" i="2" s="1"/>
  <c r="P17" i="2"/>
  <c r="Q17" i="2"/>
  <c r="S17" i="2"/>
  <c r="W17" i="2" s="1"/>
  <c r="T17" i="2"/>
  <c r="U17" i="2"/>
  <c r="V17" i="2"/>
  <c r="X17" i="2"/>
  <c r="Y17" i="2"/>
  <c r="Z17" i="2"/>
  <c r="AA17" i="2"/>
  <c r="AC17" i="2"/>
  <c r="AD17" i="2"/>
  <c r="AE17" i="2"/>
  <c r="AF17" i="2"/>
  <c r="AG17" i="2" s="1"/>
  <c r="AH17" i="2"/>
  <c r="AI17" i="2"/>
  <c r="AJ17" i="2"/>
  <c r="AK17" i="2"/>
  <c r="AL17" i="2"/>
  <c r="AM17" i="2"/>
  <c r="AN17" i="2"/>
  <c r="AO17" i="2"/>
  <c r="AP17" i="2"/>
  <c r="AR17" i="2" s="1"/>
  <c r="AQ17" i="2"/>
  <c r="AS17" i="2"/>
  <c r="AU17" i="2" s="1"/>
  <c r="AT17" i="2"/>
  <c r="AV17" i="2"/>
  <c r="AW17" i="2"/>
  <c r="AX17" i="2"/>
  <c r="AY17" i="2"/>
  <c r="BA17" i="2"/>
  <c r="BC17" i="2"/>
  <c r="BI17" i="2" s="1"/>
  <c r="BD17" i="2"/>
  <c r="BE17" i="2"/>
  <c r="BF17" i="2"/>
  <c r="BG17" i="2"/>
  <c r="BH17" i="2"/>
  <c r="BJ17" i="2"/>
  <c r="BK17" i="2"/>
  <c r="BN17" i="2" s="1"/>
  <c r="BL17" i="2"/>
  <c r="BM17" i="2"/>
  <c r="BO17" i="2"/>
  <c r="BP17" i="2"/>
  <c r="BQ17" i="2"/>
  <c r="BR17" i="2"/>
  <c r="BV17" i="2"/>
  <c r="C18" i="2"/>
  <c r="F18" i="2" s="1"/>
  <c r="D18" i="2"/>
  <c r="E18" i="2"/>
  <c r="G18" i="2"/>
  <c r="H18" i="2"/>
  <c r="I18" i="2"/>
  <c r="J18" i="2"/>
  <c r="K18" i="2"/>
  <c r="N18" i="2" s="1"/>
  <c r="L18" i="2"/>
  <c r="M18" i="2"/>
  <c r="O18" i="2"/>
  <c r="R18" i="2" s="1"/>
  <c r="P18" i="2"/>
  <c r="Q18" i="2"/>
  <c r="S18" i="2"/>
  <c r="T18" i="2"/>
  <c r="U18" i="2"/>
  <c r="V18" i="2"/>
  <c r="X18" i="2"/>
  <c r="AB18" i="2" s="1"/>
  <c r="Y18" i="2"/>
  <c r="Z18" i="2"/>
  <c r="AA18" i="2"/>
  <c r="AC18" i="2"/>
  <c r="AD18" i="2"/>
  <c r="AE18" i="2"/>
  <c r="AF18" i="2"/>
  <c r="AG18" i="2"/>
  <c r="AH18" i="2"/>
  <c r="AI18" i="2"/>
  <c r="AJ18" i="2"/>
  <c r="AK18" i="2"/>
  <c r="AM18" i="2"/>
  <c r="AN18" i="2"/>
  <c r="AO18" i="2"/>
  <c r="AP18" i="2"/>
  <c r="AR18" i="2" s="1"/>
  <c r="AQ18" i="2"/>
  <c r="AS18" i="2"/>
  <c r="AT18" i="2"/>
  <c r="AU18" i="2"/>
  <c r="AV18" i="2"/>
  <c r="AW18" i="2"/>
  <c r="AX18" i="2"/>
  <c r="AY18" i="2"/>
  <c r="BA18" i="2"/>
  <c r="BC18" i="2"/>
  <c r="BI18" i="2" s="1"/>
  <c r="BD18" i="2"/>
  <c r="BE18" i="2"/>
  <c r="BF18" i="2"/>
  <c r="BG18" i="2"/>
  <c r="BH18" i="2"/>
  <c r="BJ18" i="2"/>
  <c r="BK18" i="2"/>
  <c r="BL18" i="2"/>
  <c r="BM18" i="2"/>
  <c r="BN18" i="2"/>
  <c r="BO18" i="2"/>
  <c r="BP18" i="2"/>
  <c r="BS18" i="2" s="1"/>
  <c r="BQ18" i="2"/>
  <c r="BR18" i="2"/>
  <c r="BV18" i="2"/>
  <c r="C19" i="2"/>
  <c r="F19" i="2" s="1"/>
  <c r="D19" i="2"/>
  <c r="E19" i="2"/>
  <c r="G19" i="2"/>
  <c r="H19" i="2"/>
  <c r="I19" i="2"/>
  <c r="J19" i="2"/>
  <c r="K19" i="2"/>
  <c r="L19" i="2"/>
  <c r="M19" i="2"/>
  <c r="O19" i="2"/>
  <c r="P19" i="2"/>
  <c r="Q19" i="2"/>
  <c r="R19" i="2" s="1"/>
  <c r="S19" i="2"/>
  <c r="T19" i="2"/>
  <c r="U19" i="2"/>
  <c r="V19" i="2"/>
  <c r="X19" i="2"/>
  <c r="Y19" i="2"/>
  <c r="Z19" i="2"/>
  <c r="AA19" i="2"/>
  <c r="AC19" i="2"/>
  <c r="AD19" i="2"/>
  <c r="AE19" i="2"/>
  <c r="AF19" i="2"/>
  <c r="AG19" i="2" s="1"/>
  <c r="AH19" i="2"/>
  <c r="AI19" i="2"/>
  <c r="AJ19" i="2"/>
  <c r="AK19" i="2"/>
  <c r="AM19" i="2"/>
  <c r="AO19" i="2" s="1"/>
  <c r="AN19" i="2"/>
  <c r="AP19" i="2"/>
  <c r="AQ19" i="2"/>
  <c r="AR19" i="2"/>
  <c r="AS19" i="2"/>
  <c r="AU19" i="2" s="1"/>
  <c r="AT19" i="2"/>
  <c r="AV19" i="2"/>
  <c r="BB19" i="2" s="1"/>
  <c r="AW19" i="2"/>
  <c r="AX19" i="2"/>
  <c r="AY19" i="2"/>
  <c r="BA19" i="2"/>
  <c r="BC19" i="2"/>
  <c r="BD19" i="2"/>
  <c r="BE19" i="2"/>
  <c r="BI19" i="2" s="1"/>
  <c r="BF19" i="2"/>
  <c r="BG19" i="2"/>
  <c r="BH19" i="2"/>
  <c r="BJ19" i="2"/>
  <c r="BK19" i="2"/>
  <c r="BN19" i="2" s="1"/>
  <c r="BL19" i="2"/>
  <c r="BM19" i="2"/>
  <c r="BO19" i="2"/>
  <c r="BP19" i="2"/>
  <c r="BS19" i="2" s="1"/>
  <c r="BQ19" i="2"/>
  <c r="BR19" i="2"/>
  <c r="BV19" i="2"/>
  <c r="C20" i="2"/>
  <c r="F20" i="2" s="1"/>
  <c r="D20" i="2"/>
  <c r="E20" i="2"/>
  <c r="G20" i="2"/>
  <c r="H20" i="2"/>
  <c r="I20" i="2"/>
  <c r="J20" i="2"/>
  <c r="K20" i="2"/>
  <c r="N20" i="2" s="1"/>
  <c r="L20" i="2"/>
  <c r="M20" i="2"/>
  <c r="O20" i="2"/>
  <c r="P20" i="2"/>
  <c r="Q20" i="2"/>
  <c r="R20" i="2" s="1"/>
  <c r="S20" i="2"/>
  <c r="T20" i="2"/>
  <c r="U20" i="2"/>
  <c r="V20" i="2"/>
  <c r="W20" i="2"/>
  <c r="X20" i="2"/>
  <c r="AB20" i="2" s="1"/>
  <c r="Y20" i="2"/>
  <c r="Z20" i="2"/>
  <c r="AA20" i="2"/>
  <c r="AC20" i="2"/>
  <c r="AD20" i="2"/>
  <c r="AE20" i="2"/>
  <c r="AG20" i="2" s="1"/>
  <c r="AF20" i="2"/>
  <c r="AH20" i="2"/>
  <c r="AI20" i="2"/>
  <c r="AJ20" i="2"/>
  <c r="AK20" i="2"/>
  <c r="AL20" i="2"/>
  <c r="AM20" i="2"/>
  <c r="AO20" i="2" s="1"/>
  <c r="AN20" i="2"/>
  <c r="AP20" i="2"/>
  <c r="AR20" i="2" s="1"/>
  <c r="AQ20" i="2"/>
  <c r="AS20" i="2"/>
  <c r="AT20" i="2"/>
  <c r="AV20" i="2"/>
  <c r="AW20" i="2"/>
  <c r="AX20" i="2"/>
  <c r="AY20" i="2"/>
  <c r="BA20" i="2"/>
  <c r="BC20" i="2"/>
  <c r="BD20" i="2"/>
  <c r="BE20" i="2"/>
  <c r="BF20" i="2"/>
  <c r="BG20" i="2"/>
  <c r="BH20" i="2"/>
  <c r="BI20" i="2" s="1"/>
  <c r="BJ20" i="2"/>
  <c r="BK20" i="2"/>
  <c r="BL20" i="2"/>
  <c r="BM20" i="2"/>
  <c r="BN20" i="2"/>
  <c r="BO20" i="2"/>
  <c r="BP20" i="2"/>
  <c r="BQ20" i="2"/>
  <c r="BR20" i="2"/>
  <c r="BS20" i="2"/>
  <c r="BV20" i="2"/>
  <c r="C21" i="2"/>
  <c r="F21" i="2" s="1"/>
  <c r="D21" i="2"/>
  <c r="E21" i="2"/>
  <c r="G21" i="2"/>
  <c r="J21" i="2" s="1"/>
  <c r="H21" i="2"/>
  <c r="I21" i="2"/>
  <c r="K21" i="2"/>
  <c r="L21" i="2"/>
  <c r="M21" i="2"/>
  <c r="N21" i="2"/>
  <c r="O21" i="2"/>
  <c r="P21" i="2"/>
  <c r="Q21" i="2"/>
  <c r="S21" i="2"/>
  <c r="T21" i="2"/>
  <c r="U21" i="2"/>
  <c r="V21" i="2"/>
  <c r="W21" i="2"/>
  <c r="X21" i="2"/>
  <c r="Y21" i="2"/>
  <c r="Z21" i="2"/>
  <c r="AA21" i="2"/>
  <c r="AC21" i="2"/>
  <c r="AD21" i="2"/>
  <c r="AE21" i="2"/>
  <c r="AF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U21" i="2" s="1"/>
  <c r="AT21" i="2"/>
  <c r="AV21" i="2"/>
  <c r="AW21" i="2"/>
  <c r="AX21" i="2"/>
  <c r="AY21" i="2"/>
  <c r="BA21" i="2"/>
  <c r="BC21" i="2"/>
  <c r="BD21" i="2"/>
  <c r="BE21" i="2"/>
  <c r="BF21" i="2"/>
  <c r="BG21" i="2"/>
  <c r="BH21" i="2"/>
  <c r="BJ21" i="2"/>
  <c r="BK21" i="2"/>
  <c r="BN21" i="2" s="1"/>
  <c r="BL21" i="2"/>
  <c r="BM21" i="2"/>
  <c r="BO21" i="2"/>
  <c r="BP21" i="2"/>
  <c r="BQ21" i="2"/>
  <c r="BR21" i="2"/>
  <c r="BV21" i="2"/>
  <c r="C22" i="2"/>
  <c r="F22" i="2" s="1"/>
  <c r="D22" i="2"/>
  <c r="E22" i="2"/>
  <c r="G22" i="2"/>
  <c r="H22" i="2"/>
  <c r="J22" i="2" s="1"/>
  <c r="I22" i="2"/>
  <c r="K22" i="2"/>
  <c r="N22" i="2" s="1"/>
  <c r="L22" i="2"/>
  <c r="M22" i="2"/>
  <c r="O22" i="2"/>
  <c r="P22" i="2"/>
  <c r="Q22" i="2"/>
  <c r="R22" i="2"/>
  <c r="S22" i="2"/>
  <c r="T22" i="2"/>
  <c r="W22" i="2" s="1"/>
  <c r="U22" i="2"/>
  <c r="V22" i="2"/>
  <c r="X22" i="2"/>
  <c r="Y22" i="2"/>
  <c r="Z22" i="2"/>
  <c r="AA22" i="2"/>
  <c r="AC22" i="2"/>
  <c r="AD22" i="2"/>
  <c r="AE22" i="2"/>
  <c r="AF22" i="2"/>
  <c r="AG22" i="2"/>
  <c r="AH22" i="2"/>
  <c r="AI22" i="2"/>
  <c r="AJ22" i="2"/>
  <c r="AK22" i="2"/>
  <c r="AM22" i="2"/>
  <c r="AN22" i="2"/>
  <c r="AO22" i="2"/>
  <c r="AP22" i="2"/>
  <c r="AQ22" i="2"/>
  <c r="AR22" i="2"/>
  <c r="AS22" i="2"/>
  <c r="AT22" i="2"/>
  <c r="AU22" i="2"/>
  <c r="AV22" i="2"/>
  <c r="BB22" i="2" s="1"/>
  <c r="AW22" i="2"/>
  <c r="AX22" i="2"/>
  <c r="AY22" i="2"/>
  <c r="BA22" i="2"/>
  <c r="BC22" i="2"/>
  <c r="BD22" i="2"/>
  <c r="BE22" i="2"/>
  <c r="BF22" i="2"/>
  <c r="BG22" i="2"/>
  <c r="BH22" i="2"/>
  <c r="BJ22" i="2"/>
  <c r="BK22" i="2"/>
  <c r="BL22" i="2"/>
  <c r="BM22" i="2"/>
  <c r="BN22" i="2"/>
  <c r="BO22" i="2"/>
  <c r="BP22" i="2"/>
  <c r="BQ22" i="2"/>
  <c r="BR22" i="2"/>
  <c r="BV22" i="2"/>
  <c r="C23" i="2"/>
  <c r="F23" i="2" s="1"/>
  <c r="D23" i="2"/>
  <c r="E23" i="2"/>
  <c r="G23" i="2"/>
  <c r="H23" i="2"/>
  <c r="J23" i="2" s="1"/>
  <c r="I23" i="2"/>
  <c r="K23" i="2"/>
  <c r="L23" i="2"/>
  <c r="M23" i="2"/>
  <c r="O23" i="2"/>
  <c r="P23" i="2"/>
  <c r="Q23" i="2"/>
  <c r="R23" i="2"/>
  <c r="S23" i="2"/>
  <c r="T23" i="2"/>
  <c r="U23" i="2"/>
  <c r="W23" i="2" s="1"/>
  <c r="V23" i="2"/>
  <c r="X23" i="2"/>
  <c r="Y23" i="2"/>
  <c r="Z23" i="2"/>
  <c r="AA23" i="2"/>
  <c r="AC23" i="2"/>
  <c r="AD23" i="2"/>
  <c r="AE23" i="2"/>
  <c r="AF23" i="2"/>
  <c r="AH23" i="2"/>
  <c r="AL23" i="2" s="1"/>
  <c r="AI23" i="2"/>
  <c r="AJ23" i="2"/>
  <c r="AK23" i="2"/>
  <c r="AM23" i="2"/>
  <c r="AO23" i="2" s="1"/>
  <c r="AN23" i="2"/>
  <c r="AP23" i="2"/>
  <c r="AQ23" i="2"/>
  <c r="AR23" i="2"/>
  <c r="AS23" i="2"/>
  <c r="AT23" i="2"/>
  <c r="AU23" i="2"/>
  <c r="AV23" i="2"/>
  <c r="AW23" i="2"/>
  <c r="AX23" i="2"/>
  <c r="AY23" i="2"/>
  <c r="BA23" i="2"/>
  <c r="BC23" i="2"/>
  <c r="BD23" i="2"/>
  <c r="BE23" i="2"/>
  <c r="BF23" i="2"/>
  <c r="BG23" i="2"/>
  <c r="BH23" i="2"/>
  <c r="BJ23" i="2"/>
  <c r="BN23" i="2" s="1"/>
  <c r="BK23" i="2"/>
  <c r="BL23" i="2"/>
  <c r="BM23" i="2"/>
  <c r="BO23" i="2"/>
  <c r="BP23" i="2"/>
  <c r="BQ23" i="2"/>
  <c r="BR23" i="2"/>
  <c r="BV23" i="2"/>
  <c r="C24" i="2"/>
  <c r="F24" i="2" s="1"/>
  <c r="D24" i="2"/>
  <c r="E24" i="2"/>
  <c r="G24" i="2"/>
  <c r="H24" i="2"/>
  <c r="I24" i="2"/>
  <c r="K24" i="2"/>
  <c r="L24" i="2"/>
  <c r="M24" i="2"/>
  <c r="N24" i="2"/>
  <c r="O24" i="2"/>
  <c r="R24" i="2" s="1"/>
  <c r="P24" i="2"/>
  <c r="Q24" i="2"/>
  <c r="S24" i="2"/>
  <c r="T24" i="2"/>
  <c r="U24" i="2"/>
  <c r="V24" i="2"/>
  <c r="W24" i="2"/>
  <c r="X24" i="2"/>
  <c r="AB24" i="2" s="1"/>
  <c r="Y24" i="2"/>
  <c r="Z24" i="2"/>
  <c r="AA24" i="2"/>
  <c r="AC24" i="2"/>
  <c r="AD24" i="2"/>
  <c r="AE24" i="2"/>
  <c r="AF24" i="2"/>
  <c r="AG24" i="2"/>
  <c r="AH24" i="2"/>
  <c r="AI24" i="2"/>
  <c r="AJ24" i="2"/>
  <c r="AK24" i="2"/>
  <c r="AL24" i="2" s="1"/>
  <c r="AM24" i="2"/>
  <c r="AN24" i="2"/>
  <c r="AO24" i="2"/>
  <c r="AP24" i="2"/>
  <c r="AR24" i="2" s="1"/>
  <c r="AQ24" i="2"/>
  <c r="AS24" i="2"/>
  <c r="AT24" i="2"/>
  <c r="AU24" i="2"/>
  <c r="AV24" i="2"/>
  <c r="AW24" i="2"/>
  <c r="AX24" i="2"/>
  <c r="AY24" i="2"/>
  <c r="BA24" i="2"/>
  <c r="BC24" i="2"/>
  <c r="BD24" i="2"/>
  <c r="BE24" i="2"/>
  <c r="BF24" i="2"/>
  <c r="BG24" i="2"/>
  <c r="BH24" i="2"/>
  <c r="BJ24" i="2"/>
  <c r="BK24" i="2"/>
  <c r="BL24" i="2"/>
  <c r="BM24" i="2"/>
  <c r="BN24" i="2"/>
  <c r="BO24" i="2"/>
  <c r="BP24" i="2"/>
  <c r="BQ24" i="2"/>
  <c r="BR24" i="2"/>
  <c r="BS24" i="2"/>
  <c r="BV24" i="2"/>
  <c r="C25" i="2"/>
  <c r="F25" i="2" s="1"/>
  <c r="D25" i="2"/>
  <c r="E25" i="2"/>
  <c r="G25" i="2"/>
  <c r="H25" i="2"/>
  <c r="I25" i="2"/>
  <c r="K25" i="2"/>
  <c r="L25" i="2"/>
  <c r="M25" i="2"/>
  <c r="O25" i="2"/>
  <c r="P25" i="2"/>
  <c r="Q25" i="2"/>
  <c r="R25" i="2"/>
  <c r="S25" i="2"/>
  <c r="W25" i="2" s="1"/>
  <c r="T25" i="2"/>
  <c r="U25" i="2"/>
  <c r="V25" i="2"/>
  <c r="X25" i="2"/>
  <c r="Y25" i="2"/>
  <c r="Z25" i="2"/>
  <c r="AA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U25" i="2" s="1"/>
  <c r="AT25" i="2"/>
  <c r="AV25" i="2"/>
  <c r="AW25" i="2"/>
  <c r="AX25" i="2"/>
  <c r="AY25" i="2"/>
  <c r="BA25" i="2"/>
  <c r="BC25" i="2"/>
  <c r="BD25" i="2"/>
  <c r="BE25" i="2"/>
  <c r="BF25" i="2"/>
  <c r="BG25" i="2"/>
  <c r="BH25" i="2"/>
  <c r="BI25" i="2"/>
  <c r="BJ25" i="2"/>
  <c r="BK25" i="2"/>
  <c r="BL25" i="2"/>
  <c r="BM25" i="2"/>
  <c r="BO25" i="2"/>
  <c r="BP25" i="2"/>
  <c r="BQ25" i="2"/>
  <c r="BR25" i="2"/>
  <c r="BV25" i="2"/>
  <c r="C26" i="2"/>
  <c r="F26" i="2" s="1"/>
  <c r="D26" i="2"/>
  <c r="E26" i="2"/>
  <c r="G26" i="2"/>
  <c r="J26" i="2" s="1"/>
  <c r="H26" i="2"/>
  <c r="I26" i="2"/>
  <c r="K26" i="2"/>
  <c r="N26" i="2" s="1"/>
  <c r="L26" i="2"/>
  <c r="M26" i="2"/>
  <c r="O26" i="2"/>
  <c r="P26" i="2"/>
  <c r="Q26" i="2"/>
  <c r="R26" i="2"/>
  <c r="S26" i="2"/>
  <c r="T26" i="2"/>
  <c r="U26" i="2"/>
  <c r="V26" i="2"/>
  <c r="X26" i="2"/>
  <c r="AB26" i="2" s="1"/>
  <c r="Y26" i="2"/>
  <c r="Z26" i="2"/>
  <c r="AA26" i="2"/>
  <c r="AC26" i="2"/>
  <c r="AD26" i="2"/>
  <c r="AE26" i="2"/>
  <c r="AG26" i="2" s="1"/>
  <c r="AF26" i="2"/>
  <c r="AH26" i="2"/>
  <c r="AI26" i="2"/>
  <c r="AJ26" i="2"/>
  <c r="AK26" i="2"/>
  <c r="AM26" i="2"/>
  <c r="AO26" i="2" s="1"/>
  <c r="AN26" i="2"/>
  <c r="AP26" i="2"/>
  <c r="AQ26" i="2"/>
  <c r="AR26" i="2"/>
  <c r="AS26" i="2"/>
  <c r="AT26" i="2"/>
  <c r="AU26" i="2"/>
  <c r="AV26" i="2"/>
  <c r="AW26" i="2"/>
  <c r="AX26" i="2"/>
  <c r="AY26" i="2"/>
  <c r="BA26" i="2"/>
  <c r="BC26" i="2"/>
  <c r="BD26" i="2"/>
  <c r="BI26" i="2" s="1"/>
  <c r="BE26" i="2"/>
  <c r="BF26" i="2"/>
  <c r="BG26" i="2"/>
  <c r="BH26" i="2"/>
  <c r="BJ26" i="2"/>
  <c r="BK26" i="2"/>
  <c r="BL26" i="2"/>
  <c r="BM26" i="2"/>
  <c r="BN26" i="2" s="1"/>
  <c r="BO26" i="2"/>
  <c r="BP26" i="2"/>
  <c r="BQ26" i="2"/>
  <c r="BR26" i="2"/>
  <c r="BS26" i="2" s="1"/>
  <c r="BV26" i="2"/>
  <c r="C27" i="2"/>
  <c r="F27" i="2" s="1"/>
  <c r="D27" i="2"/>
  <c r="E27" i="2"/>
  <c r="G27" i="2"/>
  <c r="H27" i="2"/>
  <c r="I27" i="2"/>
  <c r="J27" i="2"/>
  <c r="K27" i="2"/>
  <c r="N27" i="2" s="1"/>
  <c r="L27" i="2"/>
  <c r="M27" i="2"/>
  <c r="O27" i="2"/>
  <c r="P27" i="2"/>
  <c r="Q27" i="2"/>
  <c r="R27" i="2"/>
  <c r="S27" i="2"/>
  <c r="T27" i="2"/>
  <c r="U27" i="2"/>
  <c r="V27" i="2"/>
  <c r="W27" i="2"/>
  <c r="X27" i="2"/>
  <c r="AB27" i="2" s="1"/>
  <c r="Y27" i="2"/>
  <c r="Z27" i="2"/>
  <c r="AA27" i="2"/>
  <c r="AC27" i="2"/>
  <c r="AD27" i="2"/>
  <c r="AE27" i="2"/>
  <c r="AF27" i="2"/>
  <c r="AG27" i="2"/>
  <c r="AH27" i="2"/>
  <c r="AI27" i="2"/>
  <c r="AL27" i="2" s="1"/>
  <c r="AJ27" i="2"/>
  <c r="AK27" i="2"/>
  <c r="AM27" i="2"/>
  <c r="AO27" i="2" s="1"/>
  <c r="AN27" i="2"/>
  <c r="AP27" i="2"/>
  <c r="AR27" i="2" s="1"/>
  <c r="AQ27" i="2"/>
  <c r="AS27" i="2"/>
  <c r="AU27" i="2" s="1"/>
  <c r="AT27" i="2"/>
  <c r="AV27" i="2"/>
  <c r="AW27" i="2"/>
  <c r="AX27" i="2"/>
  <c r="AY27" i="2"/>
  <c r="BA27" i="2"/>
  <c r="BC27" i="2"/>
  <c r="BD27" i="2"/>
  <c r="BE27" i="2"/>
  <c r="BF27" i="2"/>
  <c r="BG27" i="2"/>
  <c r="BH27" i="2"/>
  <c r="BI27" i="2"/>
  <c r="BJ27" i="2"/>
  <c r="BK27" i="2"/>
  <c r="BN27" i="2" s="1"/>
  <c r="BL27" i="2"/>
  <c r="BM27" i="2"/>
  <c r="BO27" i="2"/>
  <c r="BP27" i="2"/>
  <c r="BQ27" i="2"/>
  <c r="BR27" i="2"/>
  <c r="BV27" i="2"/>
  <c r="C28" i="2"/>
  <c r="F28" i="2" s="1"/>
  <c r="D28" i="2"/>
  <c r="E28" i="2"/>
  <c r="G28" i="2"/>
  <c r="H28" i="2"/>
  <c r="I28" i="2"/>
  <c r="J28" i="2"/>
  <c r="K28" i="2"/>
  <c r="L28" i="2"/>
  <c r="M28" i="2"/>
  <c r="O28" i="2"/>
  <c r="P28" i="2"/>
  <c r="Q28" i="2"/>
  <c r="R28" i="2" s="1"/>
  <c r="S28" i="2"/>
  <c r="T28" i="2"/>
  <c r="U28" i="2"/>
  <c r="V28" i="2"/>
  <c r="W28" i="2"/>
  <c r="X28" i="2"/>
  <c r="Y28" i="2"/>
  <c r="Z28" i="2"/>
  <c r="AA28" i="2"/>
  <c r="AC28" i="2"/>
  <c r="AD28" i="2"/>
  <c r="AE28" i="2"/>
  <c r="AG28" i="2" s="1"/>
  <c r="AF28" i="2"/>
  <c r="AH28" i="2"/>
  <c r="AI28" i="2"/>
  <c r="AJ28" i="2"/>
  <c r="AK28" i="2"/>
  <c r="AM28" i="2"/>
  <c r="AO28" i="2" s="1"/>
  <c r="AN28" i="2"/>
  <c r="AP28" i="2"/>
  <c r="AR28" i="2" s="1"/>
  <c r="AQ28" i="2"/>
  <c r="AS28" i="2"/>
  <c r="AT28" i="2"/>
  <c r="AU28" i="2"/>
  <c r="AV28" i="2"/>
  <c r="AW28" i="2"/>
  <c r="AX28" i="2"/>
  <c r="AY28" i="2"/>
  <c r="BA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S28" i="2"/>
  <c r="BV28" i="2"/>
  <c r="C29" i="2"/>
  <c r="F29" i="2" s="1"/>
  <c r="D29" i="2"/>
  <c r="E29" i="2"/>
  <c r="G29" i="2"/>
  <c r="J29" i="2" s="1"/>
  <c r="H29" i="2"/>
  <c r="I29" i="2"/>
  <c r="K29" i="2"/>
  <c r="L29" i="2"/>
  <c r="M29" i="2"/>
  <c r="N29" i="2"/>
  <c r="O29" i="2"/>
  <c r="P29" i="2"/>
  <c r="Q29" i="2"/>
  <c r="S29" i="2"/>
  <c r="T29" i="2"/>
  <c r="W29" i="2" s="1"/>
  <c r="U29" i="2"/>
  <c r="V29" i="2"/>
  <c r="X29" i="2"/>
  <c r="AB29" i="2" s="1"/>
  <c r="Y29" i="2"/>
  <c r="Z29" i="2"/>
  <c r="AA29" i="2"/>
  <c r="AC29" i="2"/>
  <c r="AD29" i="2"/>
  <c r="AE29" i="2"/>
  <c r="AF29" i="2"/>
  <c r="AH29" i="2"/>
  <c r="AI29" i="2"/>
  <c r="AJ29" i="2"/>
  <c r="AK29" i="2"/>
  <c r="AL29" i="2"/>
  <c r="AM29" i="2"/>
  <c r="AO29" i="2" s="1"/>
  <c r="AN29" i="2"/>
  <c r="AP29" i="2"/>
  <c r="AQ29" i="2"/>
  <c r="AR29" i="2"/>
  <c r="AS29" i="2"/>
  <c r="AU29" i="2" s="1"/>
  <c r="AT29" i="2"/>
  <c r="AV29" i="2"/>
  <c r="AW29" i="2"/>
  <c r="AX29" i="2"/>
  <c r="AY29" i="2"/>
  <c r="BA29" i="2"/>
  <c r="BC29" i="2"/>
  <c r="BD29" i="2"/>
  <c r="BE29" i="2"/>
  <c r="BF29" i="2"/>
  <c r="BG29" i="2"/>
  <c r="BH29" i="2"/>
  <c r="BJ29" i="2"/>
  <c r="BK29" i="2"/>
  <c r="BL29" i="2"/>
  <c r="BM29" i="2"/>
  <c r="BN29" i="2"/>
  <c r="BO29" i="2"/>
  <c r="BP29" i="2"/>
  <c r="BQ29" i="2"/>
  <c r="BR29" i="2"/>
  <c r="BV29" i="2"/>
  <c r="C30" i="2"/>
  <c r="D30" i="2"/>
  <c r="E30" i="2"/>
  <c r="G30" i="2"/>
  <c r="H30" i="2"/>
  <c r="I30" i="2"/>
  <c r="K30" i="2"/>
  <c r="N30" i="2" s="1"/>
  <c r="L30" i="2"/>
  <c r="M30" i="2"/>
  <c r="O30" i="2"/>
  <c r="P30" i="2"/>
  <c r="Q30" i="2"/>
  <c r="R30" i="2" s="1"/>
  <c r="S30" i="2"/>
  <c r="T30" i="2"/>
  <c r="W30" i="2" s="1"/>
  <c r="U30" i="2"/>
  <c r="V30" i="2"/>
  <c r="X30" i="2"/>
  <c r="Y30" i="2"/>
  <c r="Z30" i="2"/>
  <c r="AB30" i="2" s="1"/>
  <c r="AA30" i="2"/>
  <c r="AC30" i="2"/>
  <c r="AD30" i="2"/>
  <c r="AE30" i="2"/>
  <c r="AF30" i="2"/>
  <c r="AG30" i="2"/>
  <c r="AH30" i="2"/>
  <c r="AL30" i="2" s="1"/>
  <c r="AI30" i="2"/>
  <c r="AJ30" i="2"/>
  <c r="AK30" i="2"/>
  <c r="AM30" i="2"/>
  <c r="AN30" i="2"/>
  <c r="AO30" i="2"/>
  <c r="AP30" i="2"/>
  <c r="AR30" i="2" s="1"/>
  <c r="AQ30" i="2"/>
  <c r="AS30" i="2"/>
  <c r="AT30" i="2"/>
  <c r="AU30" i="2"/>
  <c r="AV30" i="2"/>
  <c r="AW30" i="2"/>
  <c r="AX30" i="2"/>
  <c r="AY30" i="2"/>
  <c r="BA30" i="2"/>
  <c r="BC30" i="2"/>
  <c r="BD30" i="2"/>
  <c r="BE30" i="2"/>
  <c r="BF30" i="2"/>
  <c r="BG30" i="2"/>
  <c r="BH30" i="2"/>
  <c r="BJ30" i="2"/>
  <c r="BK30" i="2"/>
  <c r="BL30" i="2"/>
  <c r="BM30" i="2"/>
  <c r="BN30" i="2"/>
  <c r="BO30" i="2"/>
  <c r="BP30" i="2"/>
  <c r="BQ30" i="2"/>
  <c r="BR30" i="2"/>
  <c r="BS30" i="2"/>
  <c r="BV30" i="2"/>
  <c r="C31" i="2"/>
  <c r="F31" i="2" s="1"/>
  <c r="D31" i="2"/>
  <c r="E31" i="2"/>
  <c r="G31" i="2"/>
  <c r="H31" i="2"/>
  <c r="I31" i="2"/>
  <c r="J31" i="2"/>
  <c r="K31" i="2"/>
  <c r="N31" i="2" s="1"/>
  <c r="L31" i="2"/>
  <c r="M31" i="2"/>
  <c r="O31" i="2"/>
  <c r="P31" i="2"/>
  <c r="Q31" i="2"/>
  <c r="R31" i="2"/>
  <c r="S31" i="2"/>
  <c r="T31" i="2"/>
  <c r="U31" i="2"/>
  <c r="V31" i="2"/>
  <c r="X31" i="2"/>
  <c r="Y31" i="2"/>
  <c r="Z31" i="2"/>
  <c r="AA31" i="2"/>
  <c r="AB31" i="2"/>
  <c r="AC31" i="2"/>
  <c r="AD31" i="2"/>
  <c r="AE31" i="2"/>
  <c r="AG31" i="2" s="1"/>
  <c r="AF31" i="2"/>
  <c r="AH31" i="2"/>
  <c r="AI31" i="2"/>
  <c r="AJ31" i="2"/>
  <c r="AK31" i="2"/>
  <c r="AM31" i="2"/>
  <c r="AN31" i="2"/>
  <c r="AO31" i="2"/>
  <c r="AP31" i="2"/>
  <c r="AQ31" i="2"/>
  <c r="AR31" i="2"/>
  <c r="AS31" i="2"/>
  <c r="AT31" i="2"/>
  <c r="AV31" i="2"/>
  <c r="AW31" i="2"/>
  <c r="AX31" i="2"/>
  <c r="AY31" i="2"/>
  <c r="BA31" i="2"/>
  <c r="BC31" i="2"/>
  <c r="BD31" i="2"/>
  <c r="BE31" i="2"/>
  <c r="BF31" i="2"/>
  <c r="BG31" i="2"/>
  <c r="BH31" i="2"/>
  <c r="BJ31" i="2"/>
  <c r="BK31" i="2"/>
  <c r="BL31" i="2"/>
  <c r="BM31" i="2"/>
  <c r="BN31" i="2"/>
  <c r="BO31" i="2"/>
  <c r="BP31" i="2"/>
  <c r="BQ31" i="2"/>
  <c r="BR31" i="2"/>
  <c r="BV31" i="2"/>
  <c r="C32" i="2"/>
  <c r="D32" i="2"/>
  <c r="E32" i="2"/>
  <c r="G32" i="2"/>
  <c r="H32" i="2"/>
  <c r="I32" i="2"/>
  <c r="J32" i="2"/>
  <c r="K32" i="2"/>
  <c r="N32" i="2" s="1"/>
  <c r="L32" i="2"/>
  <c r="M32" i="2"/>
  <c r="O32" i="2"/>
  <c r="R32" i="2" s="1"/>
  <c r="P32" i="2"/>
  <c r="Q32" i="2"/>
  <c r="S32" i="2"/>
  <c r="T32" i="2"/>
  <c r="U32" i="2"/>
  <c r="W32" i="2" s="1"/>
  <c r="V32" i="2"/>
  <c r="X32" i="2"/>
  <c r="AB32" i="2" s="1"/>
  <c r="Y32" i="2"/>
  <c r="Z32" i="2"/>
  <c r="AA32" i="2"/>
  <c r="AC32" i="2"/>
  <c r="AD32" i="2"/>
  <c r="AE32" i="2"/>
  <c r="AG32" i="2" s="1"/>
  <c r="AF32" i="2"/>
  <c r="AH32" i="2"/>
  <c r="AL32" i="2" s="1"/>
  <c r="AI32" i="2"/>
  <c r="AJ32" i="2"/>
  <c r="AK32" i="2"/>
  <c r="AM32" i="2"/>
  <c r="AO32" i="2" s="1"/>
  <c r="AN32" i="2"/>
  <c r="AP32" i="2"/>
  <c r="AQ32" i="2"/>
  <c r="AR32" i="2"/>
  <c r="AS32" i="2"/>
  <c r="AT32" i="2"/>
  <c r="AU32" i="2"/>
  <c r="AV32" i="2"/>
  <c r="BB32" i="2" s="1"/>
  <c r="AW32" i="2"/>
  <c r="AX32" i="2"/>
  <c r="AY32" i="2"/>
  <c r="BA32" i="2"/>
  <c r="BC32" i="2"/>
  <c r="BD32" i="2"/>
  <c r="BE32" i="2"/>
  <c r="BF32" i="2"/>
  <c r="BG32" i="2"/>
  <c r="BH32" i="2"/>
  <c r="BI32" i="2" s="1"/>
  <c r="BJ32" i="2"/>
  <c r="BK32" i="2"/>
  <c r="BL32" i="2"/>
  <c r="BM32" i="2"/>
  <c r="BO32" i="2"/>
  <c r="BP32" i="2"/>
  <c r="BQ32" i="2"/>
  <c r="BR32" i="2"/>
  <c r="BS32" i="2"/>
  <c r="BV32" i="2"/>
  <c r="C33" i="2"/>
  <c r="F33" i="2" s="1"/>
  <c r="D33" i="2"/>
  <c r="E33" i="2"/>
  <c r="G33" i="2"/>
  <c r="H33" i="2"/>
  <c r="J33" i="2" s="1"/>
  <c r="I33" i="2"/>
  <c r="K33" i="2"/>
  <c r="L33" i="2"/>
  <c r="M33" i="2"/>
  <c r="N33" i="2"/>
  <c r="O33" i="2"/>
  <c r="R33" i="2" s="1"/>
  <c r="P33" i="2"/>
  <c r="Q33" i="2"/>
  <c r="S33" i="2"/>
  <c r="T33" i="2"/>
  <c r="U33" i="2"/>
  <c r="V33" i="2"/>
  <c r="W33" i="2" s="1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M33" i="2"/>
  <c r="AO33" i="2" s="1"/>
  <c r="AN33" i="2"/>
  <c r="AP33" i="2"/>
  <c r="AR33" i="2" s="1"/>
  <c r="AQ33" i="2"/>
  <c r="AS33" i="2"/>
  <c r="AT33" i="2"/>
  <c r="AU33" i="2" s="1"/>
  <c r="AV33" i="2"/>
  <c r="AW33" i="2"/>
  <c r="AX33" i="2"/>
  <c r="AY33" i="2"/>
  <c r="BA33" i="2"/>
  <c r="BC33" i="2"/>
  <c r="BD33" i="2"/>
  <c r="BE33" i="2"/>
  <c r="BI33" i="2" s="1"/>
  <c r="BF33" i="2"/>
  <c r="BG33" i="2"/>
  <c r="BH33" i="2"/>
  <c r="BJ33" i="2"/>
  <c r="BK33" i="2"/>
  <c r="BL33" i="2"/>
  <c r="BM33" i="2"/>
  <c r="BO33" i="2"/>
  <c r="BP33" i="2"/>
  <c r="BQ33" i="2"/>
  <c r="BR33" i="2"/>
  <c r="BS33" i="2"/>
  <c r="BV33" i="2"/>
  <c r="C34" i="2"/>
  <c r="F34" i="2" s="1"/>
  <c r="D34" i="2"/>
  <c r="E34" i="2"/>
  <c r="G34" i="2"/>
  <c r="H34" i="2"/>
  <c r="I34" i="2"/>
  <c r="J34" i="2"/>
  <c r="K34" i="2"/>
  <c r="N34" i="2" s="1"/>
  <c r="L34" i="2"/>
  <c r="M34" i="2"/>
  <c r="O34" i="2"/>
  <c r="R34" i="2" s="1"/>
  <c r="P34" i="2"/>
  <c r="Q34" i="2"/>
  <c r="S34" i="2"/>
  <c r="T34" i="2"/>
  <c r="U34" i="2"/>
  <c r="V34" i="2"/>
  <c r="W34" i="2"/>
  <c r="X34" i="2"/>
  <c r="Y34" i="2"/>
  <c r="Z34" i="2"/>
  <c r="AA34" i="2"/>
  <c r="AC34" i="2"/>
  <c r="AD34" i="2"/>
  <c r="AE34" i="2"/>
  <c r="AG34" i="2" s="1"/>
  <c r="AF34" i="2"/>
  <c r="AH34" i="2"/>
  <c r="AI34" i="2"/>
  <c r="AJ34" i="2"/>
  <c r="AK34" i="2"/>
  <c r="AL34" i="2"/>
  <c r="AM34" i="2"/>
  <c r="AO34" i="2" s="1"/>
  <c r="AN34" i="2"/>
  <c r="AP34" i="2"/>
  <c r="AR34" i="2" s="1"/>
  <c r="AQ34" i="2"/>
  <c r="AS34" i="2"/>
  <c r="AT34" i="2"/>
  <c r="AU34" i="2"/>
  <c r="AV34" i="2"/>
  <c r="AW34" i="2"/>
  <c r="AX34" i="2"/>
  <c r="AY34" i="2"/>
  <c r="BA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S34" i="2" s="1"/>
  <c r="BQ34" i="2"/>
  <c r="BR34" i="2"/>
  <c r="BV34" i="2"/>
  <c r="C35" i="2"/>
  <c r="D35" i="2"/>
  <c r="E35" i="2"/>
  <c r="G35" i="2"/>
  <c r="H35" i="2"/>
  <c r="I35" i="2"/>
  <c r="K35" i="2"/>
  <c r="L35" i="2"/>
  <c r="N35" i="2" s="1"/>
  <c r="M35" i="2"/>
  <c r="O35" i="2"/>
  <c r="P35" i="2"/>
  <c r="Q35" i="2"/>
  <c r="R35" i="2"/>
  <c r="S35" i="2"/>
  <c r="T35" i="2"/>
  <c r="U35" i="2"/>
  <c r="V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L35" i="2" s="1"/>
  <c r="AK35" i="2"/>
  <c r="AM35" i="2"/>
  <c r="AN35" i="2"/>
  <c r="AO35" i="2"/>
  <c r="AP35" i="2"/>
  <c r="AQ35" i="2"/>
  <c r="AR35" i="2"/>
  <c r="AS35" i="2"/>
  <c r="AU35" i="2" s="1"/>
  <c r="AT35" i="2"/>
  <c r="AV35" i="2"/>
  <c r="AW35" i="2"/>
  <c r="AX35" i="2"/>
  <c r="AY35" i="2"/>
  <c r="BA35" i="2"/>
  <c r="BC35" i="2"/>
  <c r="BD35" i="2"/>
  <c r="BE35" i="2"/>
  <c r="BF35" i="2"/>
  <c r="BG35" i="2"/>
  <c r="BH35" i="2"/>
  <c r="BI35" i="2"/>
  <c r="BJ35" i="2"/>
  <c r="BN35" i="2" s="1"/>
  <c r="BK35" i="2"/>
  <c r="BL35" i="2"/>
  <c r="BM35" i="2"/>
  <c r="BO35" i="2"/>
  <c r="BP35" i="2"/>
  <c r="BQ35" i="2"/>
  <c r="BR35" i="2"/>
  <c r="BV35" i="2"/>
  <c r="C36" i="2"/>
  <c r="D36" i="2"/>
  <c r="E36" i="2"/>
  <c r="G36" i="2"/>
  <c r="J36" i="2" s="1"/>
  <c r="H36" i="2"/>
  <c r="I36" i="2"/>
  <c r="K36" i="2"/>
  <c r="L36" i="2"/>
  <c r="M36" i="2"/>
  <c r="N36" i="2"/>
  <c r="O36" i="2"/>
  <c r="P36" i="2"/>
  <c r="Q36" i="2"/>
  <c r="R36" i="2"/>
  <c r="S36" i="2"/>
  <c r="T36" i="2"/>
  <c r="U36" i="2"/>
  <c r="V36" i="2"/>
  <c r="X36" i="2"/>
  <c r="Y36" i="2"/>
  <c r="Z36" i="2"/>
  <c r="AA36" i="2"/>
  <c r="AB36" i="2"/>
  <c r="AC36" i="2"/>
  <c r="AD36" i="2"/>
  <c r="AE36" i="2"/>
  <c r="AF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V36" i="2"/>
  <c r="AW36" i="2"/>
  <c r="AX36" i="2"/>
  <c r="AY36" i="2"/>
  <c r="BA36" i="2"/>
  <c r="BC36" i="2"/>
  <c r="BD36" i="2"/>
  <c r="BE36" i="2"/>
  <c r="BF36" i="2"/>
  <c r="BG36" i="2"/>
  <c r="BH36" i="2"/>
  <c r="BJ36" i="2"/>
  <c r="BK36" i="2"/>
  <c r="BL36" i="2"/>
  <c r="BM36" i="2"/>
  <c r="BN36" i="2" s="1"/>
  <c r="BO36" i="2"/>
  <c r="BP36" i="2"/>
  <c r="BQ36" i="2"/>
  <c r="BR36" i="2"/>
  <c r="BS36" i="2"/>
  <c r="BV36" i="2"/>
  <c r="C37" i="2"/>
  <c r="D37" i="2"/>
  <c r="E37" i="2"/>
  <c r="G37" i="2"/>
  <c r="H37" i="2"/>
  <c r="I37" i="2"/>
  <c r="J37" i="2"/>
  <c r="K37" i="2"/>
  <c r="L37" i="2"/>
  <c r="M37" i="2"/>
  <c r="O37" i="2"/>
  <c r="P37" i="2"/>
  <c r="Q37" i="2"/>
  <c r="R37" i="2"/>
  <c r="S37" i="2"/>
  <c r="T37" i="2"/>
  <c r="U37" i="2"/>
  <c r="W37" i="2" s="1"/>
  <c r="V37" i="2"/>
  <c r="X37" i="2"/>
  <c r="AB37" i="2" s="1"/>
  <c r="Y37" i="2"/>
  <c r="Z37" i="2"/>
  <c r="AA37" i="2"/>
  <c r="AC37" i="2"/>
  <c r="AD37" i="2"/>
  <c r="AE37" i="2"/>
  <c r="AF37" i="2"/>
  <c r="AG37" i="2"/>
  <c r="AH37" i="2"/>
  <c r="AI37" i="2"/>
  <c r="AJ37" i="2"/>
  <c r="AK37" i="2"/>
  <c r="AM37" i="2"/>
  <c r="AN37" i="2"/>
  <c r="AO37" i="2"/>
  <c r="AP37" i="2"/>
  <c r="AR37" i="2" s="1"/>
  <c r="AQ37" i="2"/>
  <c r="AS37" i="2"/>
  <c r="AT37" i="2"/>
  <c r="AU37" i="2"/>
  <c r="AV37" i="2"/>
  <c r="BB37" i="2" s="1"/>
  <c r="AW37" i="2"/>
  <c r="AX37" i="2"/>
  <c r="AY37" i="2"/>
  <c r="BA37" i="2"/>
  <c r="BC37" i="2"/>
  <c r="BI37" i="2" s="1"/>
  <c r="BD37" i="2"/>
  <c r="BE37" i="2"/>
  <c r="BF37" i="2"/>
  <c r="BG37" i="2"/>
  <c r="BH37" i="2"/>
  <c r="BJ37" i="2"/>
  <c r="BK37" i="2"/>
  <c r="BL37" i="2"/>
  <c r="BM37" i="2"/>
  <c r="BN37" i="2"/>
  <c r="BO37" i="2"/>
  <c r="BP37" i="2"/>
  <c r="BQ37" i="2"/>
  <c r="BR37" i="2"/>
  <c r="BS37" i="2"/>
  <c r="BV37" i="2"/>
  <c r="C38" i="2"/>
  <c r="F38" i="2" s="1"/>
  <c r="D38" i="2"/>
  <c r="E38" i="2"/>
  <c r="G38" i="2"/>
  <c r="H38" i="2"/>
  <c r="J38" i="2" s="1"/>
  <c r="I38" i="2"/>
  <c r="K38" i="2"/>
  <c r="N38" i="2" s="1"/>
  <c r="L38" i="2"/>
  <c r="M38" i="2"/>
  <c r="O38" i="2"/>
  <c r="P38" i="2"/>
  <c r="Q38" i="2"/>
  <c r="R38" i="2"/>
  <c r="S38" i="2"/>
  <c r="T38" i="2"/>
  <c r="U38" i="2"/>
  <c r="V38" i="2"/>
  <c r="X38" i="2"/>
  <c r="Y38" i="2"/>
  <c r="Z38" i="2"/>
  <c r="AA38" i="2"/>
  <c r="AC38" i="2"/>
  <c r="AD38" i="2"/>
  <c r="AE38" i="2"/>
  <c r="AF38" i="2"/>
  <c r="AG38" i="2" s="1"/>
  <c r="AH38" i="2"/>
  <c r="AL38" i="2" s="1"/>
  <c r="AI38" i="2"/>
  <c r="AJ38" i="2"/>
  <c r="AK38" i="2"/>
  <c r="AM38" i="2"/>
  <c r="AO38" i="2" s="1"/>
  <c r="AN38" i="2"/>
  <c r="AP38" i="2"/>
  <c r="AQ38" i="2"/>
  <c r="AR38" i="2"/>
  <c r="AS38" i="2"/>
  <c r="AU38" i="2" s="1"/>
  <c r="AT38" i="2"/>
  <c r="AV38" i="2"/>
  <c r="AW38" i="2"/>
  <c r="AX38" i="2"/>
  <c r="AY38" i="2"/>
  <c r="BA38" i="2"/>
  <c r="BC38" i="2"/>
  <c r="BD38" i="2"/>
  <c r="BE38" i="2"/>
  <c r="BF38" i="2"/>
  <c r="BG38" i="2"/>
  <c r="BH38" i="2"/>
  <c r="BJ38" i="2"/>
  <c r="BK38" i="2"/>
  <c r="BN38" i="2" s="1"/>
  <c r="BL38" i="2"/>
  <c r="BM38" i="2"/>
  <c r="BO38" i="2"/>
  <c r="BP38" i="2"/>
  <c r="BQ38" i="2"/>
  <c r="BR38" i="2"/>
  <c r="BS38" i="2"/>
  <c r="BV38" i="2"/>
  <c r="C39" i="2"/>
  <c r="F39" i="2" s="1"/>
  <c r="D39" i="2"/>
  <c r="E39" i="2"/>
  <c r="G39" i="2"/>
  <c r="H39" i="2"/>
  <c r="I39" i="2"/>
  <c r="J39" i="2"/>
  <c r="K39" i="2"/>
  <c r="L39" i="2"/>
  <c r="M39" i="2"/>
  <c r="N39" i="2"/>
  <c r="O39" i="2"/>
  <c r="P39" i="2"/>
  <c r="Q39" i="2"/>
  <c r="R39" i="2" s="1"/>
  <c r="S39" i="2"/>
  <c r="T39" i="2"/>
  <c r="W39" i="2" s="1"/>
  <c r="U39" i="2"/>
  <c r="V39" i="2"/>
  <c r="X39" i="2"/>
  <c r="Y39" i="2"/>
  <c r="Z39" i="2"/>
  <c r="AA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U39" i="2" s="1"/>
  <c r="AT39" i="2"/>
  <c r="AV39" i="2"/>
  <c r="AW39" i="2"/>
  <c r="AX39" i="2"/>
  <c r="AY39" i="2"/>
  <c r="BA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S39" i="2" s="1"/>
  <c r="BR39" i="2"/>
  <c r="BV39" i="2"/>
  <c r="C40" i="2"/>
  <c r="F40" i="2" s="1"/>
  <c r="D40" i="2"/>
  <c r="E40" i="2"/>
  <c r="G40" i="2"/>
  <c r="J40" i="2" s="1"/>
  <c r="H40" i="2"/>
  <c r="I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 s="1"/>
  <c r="X40" i="2"/>
  <c r="Y40" i="2"/>
  <c r="Z40" i="2"/>
  <c r="AA40" i="2"/>
  <c r="AB40" i="2"/>
  <c r="AC40" i="2"/>
  <c r="AD40" i="2"/>
  <c r="AE40" i="2"/>
  <c r="AG40" i="2" s="1"/>
  <c r="AF40" i="2"/>
  <c r="AH40" i="2"/>
  <c r="AI40" i="2"/>
  <c r="AJ40" i="2"/>
  <c r="AL40" i="2" s="1"/>
  <c r="AK40" i="2"/>
  <c r="AM40" i="2"/>
  <c r="AO40" i="2" s="1"/>
  <c r="AN40" i="2"/>
  <c r="AP40" i="2"/>
  <c r="AQ40" i="2"/>
  <c r="AS40" i="2"/>
  <c r="AT40" i="2"/>
  <c r="AU40" i="2"/>
  <c r="AV40" i="2"/>
  <c r="AW40" i="2"/>
  <c r="AX40" i="2"/>
  <c r="AY40" i="2"/>
  <c r="BA40" i="2"/>
  <c r="BC40" i="2"/>
  <c r="BD40" i="2"/>
  <c r="BE40" i="2"/>
  <c r="BF40" i="2"/>
  <c r="BG40" i="2"/>
  <c r="BH40" i="2"/>
  <c r="BI40" i="2"/>
  <c r="BJ40" i="2"/>
  <c r="BN40" i="2" s="1"/>
  <c r="BK40" i="2"/>
  <c r="BL40" i="2"/>
  <c r="BM40" i="2"/>
  <c r="BO40" i="2"/>
  <c r="BP40" i="2"/>
  <c r="BQ40" i="2"/>
  <c r="BR40" i="2"/>
  <c r="BS40" i="2"/>
  <c r="BV40" i="2"/>
  <c r="C41" i="2"/>
  <c r="D41" i="2"/>
  <c r="E41" i="2"/>
  <c r="G41" i="2"/>
  <c r="J41" i="2" s="1"/>
  <c r="H41" i="2"/>
  <c r="I41" i="2"/>
  <c r="K41" i="2"/>
  <c r="L41" i="2"/>
  <c r="M41" i="2"/>
  <c r="N41" i="2"/>
  <c r="O41" i="2"/>
  <c r="P41" i="2"/>
  <c r="Q41" i="2"/>
  <c r="R41" i="2" s="1"/>
  <c r="S41" i="2"/>
  <c r="T41" i="2"/>
  <c r="U41" i="2"/>
  <c r="V41" i="2"/>
  <c r="X41" i="2"/>
  <c r="Y41" i="2"/>
  <c r="Z41" i="2"/>
  <c r="AA41" i="2"/>
  <c r="AB41" i="2"/>
  <c r="AC41" i="2"/>
  <c r="AD41" i="2"/>
  <c r="AE41" i="2"/>
  <c r="AG41" i="2" s="1"/>
  <c r="AF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U41" i="2" s="1"/>
  <c r="AT41" i="2"/>
  <c r="AV41" i="2"/>
  <c r="AW41" i="2"/>
  <c r="AX41" i="2"/>
  <c r="AY41" i="2"/>
  <c r="BA41" i="2"/>
  <c r="BC41" i="2"/>
  <c r="BD41" i="2"/>
  <c r="BE41" i="2"/>
  <c r="BF41" i="2"/>
  <c r="BG41" i="2"/>
  <c r="BH41" i="2"/>
  <c r="BJ41" i="2"/>
  <c r="BK41" i="2"/>
  <c r="BL41" i="2"/>
  <c r="BM41" i="2"/>
  <c r="BO41" i="2"/>
  <c r="BP41" i="2"/>
  <c r="BQ41" i="2"/>
  <c r="BS41" i="2" s="1"/>
  <c r="BR41" i="2"/>
  <c r="BV41" i="2"/>
  <c r="C42" i="2"/>
  <c r="F42" i="2" s="1"/>
  <c r="D42" i="2"/>
  <c r="E42" i="2"/>
  <c r="G42" i="2"/>
  <c r="H42" i="2"/>
  <c r="I42" i="2"/>
  <c r="K42" i="2"/>
  <c r="N42" i="2" s="1"/>
  <c r="L42" i="2"/>
  <c r="M42" i="2"/>
  <c r="O42" i="2"/>
  <c r="P42" i="2"/>
  <c r="Q42" i="2"/>
  <c r="R42" i="2" s="1"/>
  <c r="S42" i="2"/>
  <c r="W42" i="2" s="1"/>
  <c r="T42" i="2"/>
  <c r="U42" i="2"/>
  <c r="V42" i="2"/>
  <c r="X42" i="2"/>
  <c r="Y42" i="2"/>
  <c r="Z42" i="2"/>
  <c r="AA42" i="2"/>
  <c r="AB42" i="2"/>
  <c r="AC42" i="2"/>
  <c r="AD42" i="2"/>
  <c r="AE42" i="2"/>
  <c r="AG42" i="2" s="1"/>
  <c r="AF42" i="2"/>
  <c r="AH42" i="2"/>
  <c r="AL42" i="2" s="1"/>
  <c r="AI42" i="2"/>
  <c r="AJ42" i="2"/>
  <c r="AK42" i="2"/>
  <c r="AM42" i="2"/>
  <c r="AN42" i="2"/>
  <c r="AO42" i="2"/>
  <c r="AP42" i="2"/>
  <c r="AQ42" i="2"/>
  <c r="AS42" i="2"/>
  <c r="AT42" i="2"/>
  <c r="AU42" i="2" s="1"/>
  <c r="AV42" i="2"/>
  <c r="AW42" i="2"/>
  <c r="AX42" i="2"/>
  <c r="AY42" i="2"/>
  <c r="BA42" i="2"/>
  <c r="BC42" i="2"/>
  <c r="BD42" i="2"/>
  <c r="BE42" i="2"/>
  <c r="BF42" i="2"/>
  <c r="BG42" i="2"/>
  <c r="BH42" i="2"/>
  <c r="BJ42" i="2"/>
  <c r="BK42" i="2"/>
  <c r="BL42" i="2"/>
  <c r="BM42" i="2"/>
  <c r="BN42" i="2" s="1"/>
  <c r="BO42" i="2"/>
  <c r="BP42" i="2"/>
  <c r="BQ42" i="2"/>
  <c r="BR42" i="2"/>
  <c r="BV42" i="2"/>
  <c r="C43" i="2"/>
  <c r="D43" i="2"/>
  <c r="E43" i="2"/>
  <c r="G43" i="2"/>
  <c r="H43" i="2"/>
  <c r="J43" i="2" s="1"/>
  <c r="I43" i="2"/>
  <c r="K43" i="2"/>
  <c r="N43" i="2" s="1"/>
  <c r="L43" i="2"/>
  <c r="M43" i="2"/>
  <c r="O43" i="2"/>
  <c r="P43" i="2"/>
  <c r="Q43" i="2"/>
  <c r="R43" i="2"/>
  <c r="S43" i="2"/>
  <c r="T43" i="2"/>
  <c r="U43" i="2"/>
  <c r="V43" i="2"/>
  <c r="X43" i="2"/>
  <c r="AB43" i="2" s="1"/>
  <c r="Y43" i="2"/>
  <c r="Z43" i="2"/>
  <c r="AA43" i="2"/>
  <c r="AC43" i="2"/>
  <c r="AD43" i="2"/>
  <c r="AE43" i="2"/>
  <c r="AF43" i="2"/>
  <c r="AG43" i="2"/>
  <c r="AH43" i="2"/>
  <c r="AI43" i="2"/>
  <c r="AJ43" i="2"/>
  <c r="AK43" i="2"/>
  <c r="AM43" i="2"/>
  <c r="AN43" i="2"/>
  <c r="AO43" i="2"/>
  <c r="AP43" i="2"/>
  <c r="AQ43" i="2"/>
  <c r="AR43" i="2"/>
  <c r="AS43" i="2"/>
  <c r="AU43" i="2" s="1"/>
  <c r="AT43" i="2"/>
  <c r="AV43" i="2"/>
  <c r="AW43" i="2"/>
  <c r="AX43" i="2"/>
  <c r="AY43" i="2"/>
  <c r="BA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V43" i="2"/>
  <c r="C44" i="2"/>
  <c r="D44" i="2"/>
  <c r="E44" i="2"/>
  <c r="G44" i="2"/>
  <c r="J44" i="2" s="1"/>
  <c r="H44" i="2"/>
  <c r="I44" i="2"/>
  <c r="K44" i="2"/>
  <c r="L44" i="2"/>
  <c r="M44" i="2"/>
  <c r="N44" i="2"/>
  <c r="O44" i="2"/>
  <c r="R44" i="2" s="1"/>
  <c r="P44" i="2"/>
  <c r="Q44" i="2"/>
  <c r="S44" i="2"/>
  <c r="T44" i="2"/>
  <c r="U44" i="2"/>
  <c r="V44" i="2"/>
  <c r="X44" i="2"/>
  <c r="Y44" i="2"/>
  <c r="Z44" i="2"/>
  <c r="AA44" i="2"/>
  <c r="AC44" i="2"/>
  <c r="AD44" i="2"/>
  <c r="AE44" i="2"/>
  <c r="AF44" i="2"/>
  <c r="AG44" i="2"/>
  <c r="AH44" i="2"/>
  <c r="AL44" i="2" s="1"/>
  <c r="AI44" i="2"/>
  <c r="AJ44" i="2"/>
  <c r="AK44" i="2"/>
  <c r="AM44" i="2"/>
  <c r="AO44" i="2" s="1"/>
  <c r="AN44" i="2"/>
  <c r="AP44" i="2"/>
  <c r="AQ44" i="2"/>
  <c r="AR44" i="2"/>
  <c r="AS44" i="2"/>
  <c r="AT44" i="2"/>
  <c r="AU44" i="2"/>
  <c r="AV44" i="2"/>
  <c r="BB44" i="2" s="1"/>
  <c r="AW44" i="2"/>
  <c r="AX44" i="2"/>
  <c r="AY44" i="2"/>
  <c r="BA44" i="2"/>
  <c r="BC44" i="2"/>
  <c r="BD44" i="2"/>
  <c r="BE44" i="2"/>
  <c r="BF44" i="2"/>
  <c r="BG44" i="2"/>
  <c r="BH44" i="2"/>
  <c r="BJ44" i="2"/>
  <c r="BK44" i="2"/>
  <c r="BL44" i="2"/>
  <c r="BM44" i="2"/>
  <c r="BO44" i="2"/>
  <c r="BP44" i="2"/>
  <c r="BQ44" i="2"/>
  <c r="BR44" i="2"/>
  <c r="BS44" i="2"/>
  <c r="BV44" i="2"/>
  <c r="C45" i="2"/>
  <c r="F45" i="2" s="1"/>
  <c r="D45" i="2"/>
  <c r="E45" i="2"/>
  <c r="G45" i="2"/>
  <c r="H45" i="2"/>
  <c r="I45" i="2"/>
  <c r="J45" i="2"/>
  <c r="K45" i="2"/>
  <c r="L45" i="2"/>
  <c r="M45" i="2"/>
  <c r="N45" i="2"/>
  <c r="O45" i="2"/>
  <c r="R45" i="2" s="1"/>
  <c r="P45" i="2"/>
  <c r="Q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O45" i="2" s="1"/>
  <c r="AN45" i="2"/>
  <c r="AP45" i="2"/>
  <c r="AR45" i="2" s="1"/>
  <c r="AQ45" i="2"/>
  <c r="AS45" i="2"/>
  <c r="AT45" i="2"/>
  <c r="AU45" i="2"/>
  <c r="AV45" i="2"/>
  <c r="AW45" i="2"/>
  <c r="AX45" i="2"/>
  <c r="AY45" i="2"/>
  <c r="BA45" i="2"/>
  <c r="BC45" i="2"/>
  <c r="BD45" i="2"/>
  <c r="BE45" i="2"/>
  <c r="BF45" i="2"/>
  <c r="BG45" i="2"/>
  <c r="BH45" i="2"/>
  <c r="BI45" i="2" s="1"/>
  <c r="BJ45" i="2"/>
  <c r="BK45" i="2"/>
  <c r="BL45" i="2"/>
  <c r="BM45" i="2"/>
  <c r="BO45" i="2"/>
  <c r="BP45" i="2"/>
  <c r="BQ45" i="2"/>
  <c r="BR45" i="2"/>
  <c r="BS45" i="2"/>
  <c r="BV45" i="2"/>
  <c r="C46" i="2"/>
  <c r="F46" i="2" s="1"/>
  <c r="D46" i="2"/>
  <c r="E46" i="2"/>
  <c r="G46" i="2"/>
  <c r="J46" i="2" s="1"/>
  <c r="H46" i="2"/>
  <c r="I46" i="2"/>
  <c r="K46" i="2"/>
  <c r="L46" i="2"/>
  <c r="M46" i="2"/>
  <c r="N46" i="2"/>
  <c r="O46" i="2"/>
  <c r="P46" i="2"/>
  <c r="Q46" i="2"/>
  <c r="R46" i="2" s="1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H46" i="2"/>
  <c r="AL46" i="2" s="1"/>
  <c r="AI46" i="2"/>
  <c r="AJ46" i="2"/>
  <c r="AK46" i="2"/>
  <c r="AM46" i="2"/>
  <c r="AO46" i="2" s="1"/>
  <c r="AN46" i="2"/>
  <c r="AP46" i="2"/>
  <c r="AR46" i="2" s="1"/>
  <c r="AQ46" i="2"/>
  <c r="AS46" i="2"/>
  <c r="AT46" i="2"/>
  <c r="AU46" i="2"/>
  <c r="AV46" i="2"/>
  <c r="AW46" i="2"/>
  <c r="AX46" i="2"/>
  <c r="AY46" i="2"/>
  <c r="BA46" i="2"/>
  <c r="BC46" i="2"/>
  <c r="BD46" i="2"/>
  <c r="BE46" i="2"/>
  <c r="BF46" i="2"/>
  <c r="BG46" i="2"/>
  <c r="BH46" i="2"/>
  <c r="BJ46" i="2"/>
  <c r="BK46" i="2"/>
  <c r="BL46" i="2"/>
  <c r="BM46" i="2"/>
  <c r="BN46" i="2"/>
  <c r="BO46" i="2"/>
  <c r="BP46" i="2"/>
  <c r="BQ46" i="2"/>
  <c r="BR46" i="2"/>
  <c r="BS46" i="2"/>
  <c r="BV46" i="2"/>
  <c r="C47" i="2"/>
  <c r="F47" i="2" s="1"/>
  <c r="D47" i="2"/>
  <c r="E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B47" i="2" s="1"/>
  <c r="AA47" i="2"/>
  <c r="AC47" i="2"/>
  <c r="AD47" i="2"/>
  <c r="AE47" i="2"/>
  <c r="AF47" i="2"/>
  <c r="AH47" i="2"/>
  <c r="AL47" i="2" s="1"/>
  <c r="AI47" i="2"/>
  <c r="AJ47" i="2"/>
  <c r="AK47" i="2"/>
  <c r="AM47" i="2"/>
  <c r="AO47" i="2" s="1"/>
  <c r="AN47" i="2"/>
  <c r="AP47" i="2"/>
  <c r="AR47" i="2" s="1"/>
  <c r="AQ47" i="2"/>
  <c r="AS47" i="2"/>
  <c r="AT47" i="2"/>
  <c r="AU47" i="2"/>
  <c r="AV47" i="2"/>
  <c r="AW47" i="2"/>
  <c r="AX47" i="2"/>
  <c r="AY47" i="2"/>
  <c r="BA47" i="2"/>
  <c r="BC47" i="2"/>
  <c r="BD47" i="2"/>
  <c r="BE47" i="2"/>
  <c r="BF47" i="2"/>
  <c r="BG47" i="2"/>
  <c r="BH47" i="2"/>
  <c r="BI47" i="2"/>
  <c r="BJ47" i="2"/>
  <c r="BN47" i="2" s="1"/>
  <c r="BK47" i="2"/>
  <c r="BL47" i="2"/>
  <c r="BM47" i="2"/>
  <c r="BO47" i="2"/>
  <c r="BP47" i="2"/>
  <c r="BQ47" i="2"/>
  <c r="BR47" i="2"/>
  <c r="BS47" i="2"/>
  <c r="BV47" i="2"/>
  <c r="C48" i="2"/>
  <c r="D48" i="2"/>
  <c r="F48" i="2" s="1"/>
  <c r="E48" i="2"/>
  <c r="G48" i="2"/>
  <c r="H48" i="2"/>
  <c r="I48" i="2"/>
  <c r="J48" i="2"/>
  <c r="K48" i="2"/>
  <c r="L48" i="2"/>
  <c r="M48" i="2"/>
  <c r="N48" i="2"/>
  <c r="O48" i="2"/>
  <c r="P48" i="2"/>
  <c r="Q48" i="2"/>
  <c r="R48" i="2" s="1"/>
  <c r="S48" i="2"/>
  <c r="T48" i="2"/>
  <c r="U48" i="2"/>
  <c r="V48" i="2"/>
  <c r="W48" i="2"/>
  <c r="X48" i="2"/>
  <c r="Y48" i="2"/>
  <c r="Z48" i="2"/>
  <c r="AA48" i="2"/>
  <c r="AB48" i="2"/>
  <c r="AC48" i="2"/>
  <c r="AD48" i="2"/>
  <c r="AG48" i="2" s="1"/>
  <c r="AE48" i="2"/>
  <c r="AF48" i="2"/>
  <c r="AH48" i="2"/>
  <c r="AI48" i="2"/>
  <c r="AJ48" i="2"/>
  <c r="AK48" i="2"/>
  <c r="AL48" i="2" s="1"/>
  <c r="AM48" i="2"/>
  <c r="AN48" i="2"/>
  <c r="AO48" i="2"/>
  <c r="AP48" i="2"/>
  <c r="AR48" i="2" s="1"/>
  <c r="AQ48" i="2"/>
  <c r="AS48" i="2"/>
  <c r="AT48" i="2"/>
  <c r="AU48" i="2"/>
  <c r="AV48" i="2"/>
  <c r="AW48" i="2"/>
  <c r="AX48" i="2"/>
  <c r="AY48" i="2"/>
  <c r="BA48" i="2"/>
  <c r="BC48" i="2"/>
  <c r="BD48" i="2"/>
  <c r="BE48" i="2"/>
  <c r="BF48" i="2"/>
  <c r="BG48" i="2"/>
  <c r="BH48" i="2"/>
  <c r="BI48" i="2" s="1"/>
  <c r="BJ48" i="2"/>
  <c r="BK48" i="2"/>
  <c r="BL48" i="2"/>
  <c r="BM48" i="2"/>
  <c r="BN48" i="2"/>
  <c r="BO48" i="2"/>
  <c r="BP48" i="2"/>
  <c r="BQ48" i="2"/>
  <c r="BR48" i="2"/>
  <c r="BS48" i="2"/>
  <c r="BV48" i="2"/>
  <c r="C49" i="2"/>
  <c r="D49" i="2"/>
  <c r="E49" i="2"/>
  <c r="F49" i="2"/>
  <c r="G49" i="2"/>
  <c r="J49" i="2" s="1"/>
  <c r="H49" i="2"/>
  <c r="I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C49" i="2"/>
  <c r="AD49" i="2"/>
  <c r="AE49" i="2"/>
  <c r="AF49" i="2"/>
  <c r="AH49" i="2"/>
  <c r="AI49" i="2"/>
  <c r="AJ49" i="2"/>
  <c r="AK49" i="2"/>
  <c r="AL49" i="2"/>
  <c r="AM49" i="2"/>
  <c r="AN49" i="2"/>
  <c r="AO49" i="2"/>
  <c r="AP49" i="2"/>
  <c r="AR49" i="2" s="1"/>
  <c r="AQ49" i="2"/>
  <c r="AS49" i="2"/>
  <c r="AT49" i="2"/>
  <c r="AU49" i="2"/>
  <c r="AV49" i="2"/>
  <c r="AW49" i="2"/>
  <c r="AX49" i="2"/>
  <c r="AY49" i="2"/>
  <c r="BA49" i="2"/>
  <c r="BC49" i="2"/>
  <c r="BD49" i="2"/>
  <c r="BE49" i="2"/>
  <c r="BF49" i="2"/>
  <c r="BI49" i="2" s="1"/>
  <c r="BG49" i="2"/>
  <c r="BH49" i="2"/>
  <c r="BJ49" i="2"/>
  <c r="BK49" i="2"/>
  <c r="BL49" i="2"/>
  <c r="BM49" i="2"/>
  <c r="BN49" i="2"/>
  <c r="BO49" i="2"/>
  <c r="BP49" i="2"/>
  <c r="BQ49" i="2"/>
  <c r="BR49" i="2"/>
  <c r="BS49" i="2"/>
  <c r="BV49" i="2"/>
  <c r="C50" i="2"/>
  <c r="D50" i="2"/>
  <c r="E50" i="2"/>
  <c r="G50" i="2"/>
  <c r="H50" i="2"/>
  <c r="I50" i="2"/>
  <c r="J50" i="2"/>
  <c r="K50" i="2"/>
  <c r="N50" i="2" s="1"/>
  <c r="L50" i="2"/>
  <c r="M50" i="2"/>
  <c r="O50" i="2"/>
  <c r="P50" i="2"/>
  <c r="Q50" i="2"/>
  <c r="R50" i="2"/>
  <c r="S50" i="2"/>
  <c r="T50" i="2"/>
  <c r="U50" i="2"/>
  <c r="V50" i="2"/>
  <c r="W50" i="2"/>
  <c r="X50" i="2"/>
  <c r="AB50" i="2" s="1"/>
  <c r="Y50" i="2"/>
  <c r="Z50" i="2"/>
  <c r="AA50" i="2"/>
  <c r="AC50" i="2"/>
  <c r="AD50" i="2"/>
  <c r="AE50" i="2"/>
  <c r="AF50" i="2"/>
  <c r="AH50" i="2"/>
  <c r="AI50" i="2"/>
  <c r="AJ50" i="2"/>
  <c r="AK50" i="2"/>
  <c r="AM50" i="2"/>
  <c r="AN50" i="2"/>
  <c r="AO50" i="2"/>
  <c r="AP50" i="2"/>
  <c r="AR50" i="2" s="1"/>
  <c r="AQ50" i="2"/>
  <c r="AS50" i="2"/>
  <c r="AT50" i="2"/>
  <c r="AU50" i="2"/>
  <c r="AV50" i="2"/>
  <c r="AW50" i="2"/>
  <c r="AX50" i="2"/>
  <c r="AY50" i="2"/>
  <c r="BA50" i="2"/>
  <c r="BC50" i="2"/>
  <c r="BI50" i="2" s="1"/>
  <c r="BD50" i="2"/>
  <c r="BE50" i="2"/>
  <c r="BF50" i="2"/>
  <c r="BG50" i="2"/>
  <c r="BH50" i="2"/>
  <c r="BJ50" i="2"/>
  <c r="BK50" i="2"/>
  <c r="BN50" i="2" s="1"/>
  <c r="BL50" i="2"/>
  <c r="BM50" i="2"/>
  <c r="BO50" i="2"/>
  <c r="BP50" i="2"/>
  <c r="BQ50" i="2"/>
  <c r="BR50" i="2"/>
  <c r="BS50" i="2"/>
  <c r="BV50" i="2"/>
  <c r="C51" i="2"/>
  <c r="D51" i="2"/>
  <c r="E51" i="2"/>
  <c r="F51" i="2"/>
  <c r="G51" i="2"/>
  <c r="H51" i="2"/>
  <c r="I51" i="2"/>
  <c r="J51" i="2"/>
  <c r="K51" i="2"/>
  <c r="N51" i="2" s="1"/>
  <c r="L51" i="2"/>
  <c r="M51" i="2"/>
  <c r="O51" i="2"/>
  <c r="R51" i="2" s="1"/>
  <c r="P51" i="2"/>
  <c r="Q51" i="2"/>
  <c r="S51" i="2"/>
  <c r="T51" i="2"/>
  <c r="U51" i="2"/>
  <c r="V51" i="2"/>
  <c r="W51" i="2"/>
  <c r="X51" i="2"/>
  <c r="Y51" i="2"/>
  <c r="Z51" i="2"/>
  <c r="AA51" i="2"/>
  <c r="AC51" i="2"/>
  <c r="AD51" i="2"/>
  <c r="AE51" i="2"/>
  <c r="AF51" i="2"/>
  <c r="AH51" i="2"/>
  <c r="AI51" i="2"/>
  <c r="AJ51" i="2"/>
  <c r="AK51" i="2"/>
  <c r="AL51" i="2"/>
  <c r="AM51" i="2"/>
  <c r="AO51" i="2" s="1"/>
  <c r="AN51" i="2"/>
  <c r="AP51" i="2"/>
  <c r="AR51" i="2" s="1"/>
  <c r="AQ51" i="2"/>
  <c r="AS51" i="2"/>
  <c r="AT51" i="2"/>
  <c r="AU51" i="2"/>
  <c r="AV51" i="2"/>
  <c r="AW51" i="2"/>
  <c r="AX51" i="2"/>
  <c r="AY51" i="2"/>
  <c r="BA51" i="2"/>
  <c r="BC51" i="2"/>
  <c r="BD51" i="2"/>
  <c r="BE51" i="2"/>
  <c r="BF51" i="2"/>
  <c r="BG51" i="2"/>
  <c r="BH51" i="2"/>
  <c r="BI51" i="2"/>
  <c r="BJ51" i="2"/>
  <c r="BN51" i="2" s="1"/>
  <c r="BK51" i="2"/>
  <c r="BL51" i="2"/>
  <c r="BM51" i="2"/>
  <c r="BO51" i="2"/>
  <c r="BP51" i="2"/>
  <c r="BQ51" i="2"/>
  <c r="BR51" i="2"/>
  <c r="BS51" i="2"/>
  <c r="BV51" i="2"/>
  <c r="C52" i="2"/>
  <c r="D52" i="2"/>
  <c r="E52" i="2"/>
  <c r="G52" i="2"/>
  <c r="J52" i="2" s="1"/>
  <c r="H52" i="2"/>
  <c r="I52" i="2"/>
  <c r="K52" i="2"/>
  <c r="L52" i="2"/>
  <c r="M52" i="2"/>
  <c r="N52" i="2"/>
  <c r="O52" i="2"/>
  <c r="R52" i="2" s="1"/>
  <c r="P52" i="2"/>
  <c r="Q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H52" i="2"/>
  <c r="AI52" i="2"/>
  <c r="AJ52" i="2"/>
  <c r="AK52" i="2"/>
  <c r="AL52" i="2" s="1"/>
  <c r="AM52" i="2"/>
  <c r="AO52" i="2" s="1"/>
  <c r="AN52" i="2"/>
  <c r="AP52" i="2"/>
  <c r="AR52" i="2" s="1"/>
  <c r="AQ52" i="2"/>
  <c r="AS52" i="2"/>
  <c r="AT52" i="2"/>
  <c r="AU52" i="2"/>
  <c r="AV52" i="2"/>
  <c r="AW52" i="2"/>
  <c r="AX52" i="2"/>
  <c r="AY52" i="2"/>
  <c r="BA52" i="2"/>
  <c r="BB52" i="2"/>
  <c r="BC52" i="2"/>
  <c r="BI52" i="2" s="1"/>
  <c r="BD52" i="2"/>
  <c r="BE52" i="2"/>
  <c r="BF52" i="2"/>
  <c r="BG52" i="2"/>
  <c r="BH52" i="2"/>
  <c r="BJ52" i="2"/>
  <c r="BN52" i="2" s="1"/>
  <c r="BK52" i="2"/>
  <c r="BL52" i="2"/>
  <c r="BM52" i="2"/>
  <c r="BO52" i="2"/>
  <c r="BP52" i="2"/>
  <c r="BQ52" i="2"/>
  <c r="BR52" i="2"/>
  <c r="BS52" i="2"/>
  <c r="BV52" i="2"/>
  <c r="C53" i="2"/>
  <c r="D53" i="2"/>
  <c r="F53" i="2" s="1"/>
  <c r="E53" i="2"/>
  <c r="G53" i="2"/>
  <c r="J53" i="2" s="1"/>
  <c r="H53" i="2"/>
  <c r="I53" i="2"/>
  <c r="K53" i="2"/>
  <c r="L53" i="2"/>
  <c r="M53" i="2"/>
  <c r="N53" i="2"/>
  <c r="O53" i="2"/>
  <c r="R53" i="2" s="1"/>
  <c r="P53" i="2"/>
  <c r="Q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H53" i="2"/>
  <c r="AL53" i="2" s="1"/>
  <c r="AI53" i="2"/>
  <c r="AJ53" i="2"/>
  <c r="AK53" i="2"/>
  <c r="AM53" i="2"/>
  <c r="AN53" i="2"/>
  <c r="AO53" i="2"/>
  <c r="AP53" i="2"/>
  <c r="AR53" i="2" s="1"/>
  <c r="AQ53" i="2"/>
  <c r="AS53" i="2"/>
  <c r="AT53" i="2"/>
  <c r="AU53" i="2"/>
  <c r="AV53" i="2"/>
  <c r="AW53" i="2"/>
  <c r="AX53" i="2"/>
  <c r="AY53" i="2"/>
  <c r="BA53" i="2"/>
  <c r="BC53" i="2"/>
  <c r="BI53" i="2" s="1"/>
  <c r="BD53" i="2"/>
  <c r="BE53" i="2"/>
  <c r="BF53" i="2"/>
  <c r="BG53" i="2"/>
  <c r="BH53" i="2"/>
  <c r="BJ53" i="2"/>
  <c r="BK53" i="2"/>
  <c r="BL53" i="2"/>
  <c r="BM53" i="2"/>
  <c r="BN53" i="2"/>
  <c r="BO53" i="2"/>
  <c r="BP53" i="2"/>
  <c r="BQ53" i="2"/>
  <c r="BR53" i="2"/>
  <c r="BS53" i="2"/>
  <c r="BV53" i="2"/>
  <c r="C54" i="2"/>
  <c r="D54" i="2"/>
  <c r="E54" i="2"/>
  <c r="F54" i="2"/>
  <c r="G54" i="2"/>
  <c r="H54" i="2"/>
  <c r="I54" i="2"/>
  <c r="J54" i="2"/>
  <c r="K54" i="2"/>
  <c r="N54" i="2" s="1"/>
  <c r="L54" i="2"/>
  <c r="M54" i="2"/>
  <c r="O54" i="2"/>
  <c r="P54" i="2"/>
  <c r="Q54" i="2"/>
  <c r="R54" i="2"/>
  <c r="S54" i="2"/>
  <c r="T54" i="2"/>
  <c r="U54" i="2"/>
  <c r="V54" i="2"/>
  <c r="W54" i="2"/>
  <c r="X54" i="2"/>
  <c r="AB54" i="2" s="1"/>
  <c r="Y54" i="2"/>
  <c r="Z54" i="2"/>
  <c r="AA54" i="2"/>
  <c r="AC54" i="2"/>
  <c r="AD54" i="2"/>
  <c r="AE54" i="2"/>
  <c r="AF54" i="2"/>
  <c r="AH54" i="2"/>
  <c r="AI54" i="2"/>
  <c r="AL54" i="2" s="1"/>
  <c r="AJ54" i="2"/>
  <c r="AK54" i="2"/>
  <c r="AM54" i="2"/>
  <c r="AN54" i="2"/>
  <c r="AO54" i="2"/>
  <c r="AP54" i="2"/>
  <c r="AR54" i="2" s="1"/>
  <c r="AQ54" i="2"/>
  <c r="AS54" i="2"/>
  <c r="AT54" i="2"/>
  <c r="AU54" i="2"/>
  <c r="AV54" i="2"/>
  <c r="AW54" i="2"/>
  <c r="AX54" i="2"/>
  <c r="AY54" i="2"/>
  <c r="BA54" i="2"/>
  <c r="BC54" i="2"/>
  <c r="BD54" i="2"/>
  <c r="BE54" i="2"/>
  <c r="BF54" i="2"/>
  <c r="BG54" i="2"/>
  <c r="BH54" i="2"/>
  <c r="BI54" i="2"/>
  <c r="BJ54" i="2"/>
  <c r="BK54" i="2"/>
  <c r="BL54" i="2"/>
  <c r="BM54" i="2"/>
  <c r="BO54" i="2"/>
  <c r="BP54" i="2"/>
  <c r="BQ54" i="2"/>
  <c r="BR54" i="2"/>
  <c r="BS54" i="2"/>
  <c r="BV54" i="2"/>
  <c r="C55" i="2"/>
  <c r="F55" i="2" s="1"/>
  <c r="D55" i="2"/>
  <c r="E55" i="2"/>
  <c r="G55" i="2"/>
  <c r="H55" i="2"/>
  <c r="I55" i="2"/>
  <c r="J55" i="2"/>
  <c r="K55" i="2"/>
  <c r="L55" i="2"/>
  <c r="M55" i="2"/>
  <c r="N55" i="2" s="1"/>
  <c r="O55" i="2"/>
  <c r="R55" i="2" s="1"/>
  <c r="P55" i="2"/>
  <c r="Q55" i="2"/>
  <c r="S55" i="2"/>
  <c r="T55" i="2"/>
  <c r="U55" i="2"/>
  <c r="V55" i="2"/>
  <c r="W55" i="2"/>
  <c r="X55" i="2"/>
  <c r="Y55" i="2"/>
  <c r="Z55" i="2"/>
  <c r="AA55" i="2"/>
  <c r="AC55" i="2"/>
  <c r="AD55" i="2"/>
  <c r="AE55" i="2"/>
  <c r="AF55" i="2"/>
  <c r="AH55" i="2"/>
  <c r="AI55" i="2"/>
  <c r="AJ55" i="2"/>
  <c r="AL55" i="2" s="1"/>
  <c r="AK55" i="2"/>
  <c r="AM55" i="2"/>
  <c r="AO55" i="2" s="1"/>
  <c r="AN55" i="2"/>
  <c r="AP55" i="2"/>
  <c r="AR55" i="2" s="1"/>
  <c r="AQ55" i="2"/>
  <c r="AS55" i="2"/>
  <c r="AT55" i="2"/>
  <c r="AU55" i="2"/>
  <c r="AV55" i="2"/>
  <c r="AW55" i="2"/>
  <c r="AX55" i="2"/>
  <c r="AY55" i="2"/>
  <c r="BA55" i="2"/>
  <c r="BC55" i="2"/>
  <c r="BD55" i="2"/>
  <c r="BE55" i="2"/>
  <c r="BF55" i="2"/>
  <c r="BG55" i="2"/>
  <c r="BH55" i="2"/>
  <c r="BI55" i="2"/>
  <c r="BJ55" i="2"/>
  <c r="BK55" i="2"/>
  <c r="BL55" i="2"/>
  <c r="BM55" i="2"/>
  <c r="BO55" i="2"/>
  <c r="BP55" i="2"/>
  <c r="BQ55" i="2"/>
  <c r="BR55" i="2"/>
  <c r="BS55" i="2"/>
  <c r="BV55" i="2"/>
  <c r="C56" i="2"/>
  <c r="D56" i="2"/>
  <c r="E56" i="2"/>
  <c r="F56" i="2"/>
  <c r="G56" i="2"/>
  <c r="J56" i="2" s="1"/>
  <c r="H56" i="2"/>
  <c r="I56" i="2"/>
  <c r="K56" i="2"/>
  <c r="L56" i="2"/>
  <c r="M56" i="2"/>
  <c r="N56" i="2"/>
  <c r="O56" i="2"/>
  <c r="R56" i="2" s="1"/>
  <c r="P56" i="2"/>
  <c r="Q56" i="2"/>
  <c r="S56" i="2"/>
  <c r="T56" i="2"/>
  <c r="U56" i="2"/>
  <c r="V56" i="2"/>
  <c r="W56" i="2"/>
  <c r="X56" i="2"/>
  <c r="Y56" i="2"/>
  <c r="AB56" i="2" s="1"/>
  <c r="Z56" i="2"/>
  <c r="AA56" i="2"/>
  <c r="AC56" i="2"/>
  <c r="AD56" i="2"/>
  <c r="AE56" i="2"/>
  <c r="AF56" i="2"/>
  <c r="AH56" i="2"/>
  <c r="AI56" i="2"/>
  <c r="AJ56" i="2"/>
  <c r="AK56" i="2"/>
  <c r="AL56" i="2"/>
  <c r="AM56" i="2"/>
  <c r="AN56" i="2"/>
  <c r="AO56" i="2"/>
  <c r="AP56" i="2"/>
  <c r="AR56" i="2" s="1"/>
  <c r="AQ56" i="2"/>
  <c r="AS56" i="2"/>
  <c r="AT56" i="2"/>
  <c r="AU56" i="2"/>
  <c r="AV56" i="2"/>
  <c r="AW56" i="2"/>
  <c r="AX56" i="2"/>
  <c r="AY56" i="2"/>
  <c r="BB56" i="2" s="1"/>
  <c r="BA56" i="2"/>
  <c r="BC56" i="2"/>
  <c r="BI56" i="2" s="1"/>
  <c r="BD56" i="2"/>
  <c r="BE56" i="2"/>
  <c r="BF56" i="2"/>
  <c r="BG56" i="2"/>
  <c r="BH56" i="2"/>
  <c r="BJ56" i="2"/>
  <c r="BK56" i="2"/>
  <c r="BL56" i="2"/>
  <c r="BM56" i="2"/>
  <c r="BN56" i="2" s="1"/>
  <c r="BO56" i="2"/>
  <c r="BP56" i="2"/>
  <c r="BQ56" i="2"/>
  <c r="BR56" i="2"/>
  <c r="BS56" i="2"/>
  <c r="BV56" i="2"/>
  <c r="C57" i="2"/>
  <c r="D57" i="2"/>
  <c r="E57" i="2"/>
  <c r="F57" i="2"/>
  <c r="G57" i="2"/>
  <c r="J57" i="2" s="1"/>
  <c r="H57" i="2"/>
  <c r="I57" i="2"/>
  <c r="K57" i="2"/>
  <c r="N57" i="2" s="1"/>
  <c r="L57" i="2"/>
  <c r="M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H57" i="2"/>
  <c r="AL57" i="2" s="1"/>
  <c r="AI57" i="2"/>
  <c r="AJ57" i="2"/>
  <c r="AK57" i="2"/>
  <c r="AM57" i="2"/>
  <c r="AN57" i="2"/>
  <c r="AO57" i="2"/>
  <c r="AP57" i="2"/>
  <c r="AR57" i="2" s="1"/>
  <c r="AQ57" i="2"/>
  <c r="AS57" i="2"/>
  <c r="AT57" i="2"/>
  <c r="AU57" i="2"/>
  <c r="AV57" i="2"/>
  <c r="BB57" i="2" s="1"/>
  <c r="AW57" i="2"/>
  <c r="AX57" i="2"/>
  <c r="AY57" i="2"/>
  <c r="BA57" i="2"/>
  <c r="BC57" i="2"/>
  <c r="BD57" i="2"/>
  <c r="BE57" i="2"/>
  <c r="BF57" i="2"/>
  <c r="BG57" i="2"/>
  <c r="BH57" i="2"/>
  <c r="BJ57" i="2"/>
  <c r="BK57" i="2"/>
  <c r="BL57" i="2"/>
  <c r="BM57" i="2"/>
  <c r="BN57" i="2"/>
  <c r="BO57" i="2"/>
  <c r="BP57" i="2"/>
  <c r="BQ57" i="2"/>
  <c r="BR57" i="2"/>
  <c r="BS57" i="2"/>
  <c r="BV57" i="2"/>
  <c r="C58" i="2"/>
  <c r="D58" i="2"/>
  <c r="E58" i="2"/>
  <c r="F58" i="2"/>
  <c r="G58" i="2"/>
  <c r="H58" i="2"/>
  <c r="I58" i="2"/>
  <c r="J58" i="2"/>
  <c r="K58" i="2"/>
  <c r="N58" i="2" s="1"/>
  <c r="L58" i="2"/>
  <c r="M58" i="2"/>
  <c r="O58" i="2"/>
  <c r="P58" i="2"/>
  <c r="Q58" i="2"/>
  <c r="R58" i="2"/>
  <c r="S58" i="2"/>
  <c r="T58" i="2"/>
  <c r="U58" i="2"/>
  <c r="V58" i="2"/>
  <c r="W58" i="2"/>
  <c r="X58" i="2"/>
  <c r="AB58" i="2" s="1"/>
  <c r="Y58" i="2"/>
  <c r="Z58" i="2"/>
  <c r="AA58" i="2"/>
  <c r="AC58" i="2"/>
  <c r="AD58" i="2"/>
  <c r="AG58" i="2" s="1"/>
  <c r="AE58" i="2"/>
  <c r="AF58" i="2"/>
  <c r="AH58" i="2"/>
  <c r="AI58" i="2"/>
  <c r="AJ58" i="2"/>
  <c r="AK58" i="2"/>
  <c r="AM58" i="2"/>
  <c r="AN58" i="2"/>
  <c r="AO58" i="2"/>
  <c r="AP58" i="2"/>
  <c r="AR58" i="2" s="1"/>
  <c r="AQ58" i="2"/>
  <c r="AS58" i="2"/>
  <c r="AT58" i="2"/>
  <c r="AU58" i="2"/>
  <c r="AV58" i="2"/>
  <c r="AW58" i="2"/>
  <c r="AX58" i="2"/>
  <c r="AY58" i="2"/>
  <c r="BA58" i="2"/>
  <c r="BC58" i="2"/>
  <c r="BI58" i="2" s="1"/>
  <c r="BD58" i="2"/>
  <c r="BE58" i="2"/>
  <c r="BF58" i="2"/>
  <c r="BG58" i="2"/>
  <c r="BH58" i="2"/>
  <c r="BJ58" i="2"/>
  <c r="BK58" i="2"/>
  <c r="BN58" i="2" s="1"/>
  <c r="BL58" i="2"/>
  <c r="BM58" i="2"/>
  <c r="BO58" i="2"/>
  <c r="BP58" i="2"/>
  <c r="BQ58" i="2"/>
  <c r="BR58" i="2"/>
  <c r="BS58" i="2"/>
  <c r="BV58" i="2"/>
  <c r="C59" i="2"/>
  <c r="F59" i="2" s="1"/>
  <c r="D59" i="2"/>
  <c r="E59" i="2"/>
  <c r="G59" i="2"/>
  <c r="H59" i="2"/>
  <c r="I59" i="2"/>
  <c r="J59" i="2"/>
  <c r="K59" i="2"/>
  <c r="N59" i="2" s="1"/>
  <c r="L59" i="2"/>
  <c r="M59" i="2"/>
  <c r="O59" i="2"/>
  <c r="R59" i="2" s="1"/>
  <c r="P59" i="2"/>
  <c r="Q59" i="2"/>
  <c r="S59" i="2"/>
  <c r="T59" i="2"/>
  <c r="U59" i="2"/>
  <c r="V59" i="2"/>
  <c r="W59" i="2"/>
  <c r="X59" i="2"/>
  <c r="Y59" i="2"/>
  <c r="AB59" i="2" s="1"/>
  <c r="Z59" i="2"/>
  <c r="AA59" i="2"/>
  <c r="AC59" i="2"/>
  <c r="AD59" i="2"/>
  <c r="AE59" i="2"/>
  <c r="AF59" i="2"/>
  <c r="AH59" i="2"/>
  <c r="AI59" i="2"/>
  <c r="AJ59" i="2"/>
  <c r="AK59" i="2"/>
  <c r="AL59" i="2"/>
  <c r="AM59" i="2"/>
  <c r="AO59" i="2" s="1"/>
  <c r="AN59" i="2"/>
  <c r="AP59" i="2"/>
  <c r="AR59" i="2" s="1"/>
  <c r="AQ59" i="2"/>
  <c r="AS59" i="2"/>
  <c r="AT59" i="2"/>
  <c r="AU59" i="2"/>
  <c r="AV59" i="2"/>
  <c r="AW59" i="2"/>
  <c r="AX59" i="2"/>
  <c r="AY59" i="2"/>
  <c r="BA59" i="2"/>
  <c r="BC59" i="2"/>
  <c r="BD59" i="2"/>
  <c r="BE59" i="2"/>
  <c r="BF59" i="2"/>
  <c r="BG59" i="2"/>
  <c r="BH59" i="2"/>
  <c r="BI59" i="2"/>
  <c r="BJ59" i="2"/>
  <c r="BK59" i="2"/>
  <c r="BL59" i="2"/>
  <c r="BM59" i="2"/>
  <c r="BO59" i="2"/>
  <c r="BP59" i="2"/>
  <c r="BQ59" i="2"/>
  <c r="BR59" i="2"/>
  <c r="BS59" i="2"/>
  <c r="BV59" i="2"/>
  <c r="C60" i="2"/>
  <c r="D60" i="2"/>
  <c r="E60" i="2"/>
  <c r="G60" i="2"/>
  <c r="H60" i="2"/>
  <c r="I60" i="2"/>
  <c r="J60" i="2"/>
  <c r="K60" i="2"/>
  <c r="L60" i="2"/>
  <c r="M60" i="2"/>
  <c r="N60" i="2"/>
  <c r="O60" i="2"/>
  <c r="R60" i="2" s="1"/>
  <c r="P60" i="2"/>
  <c r="Q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H60" i="2"/>
  <c r="AI60" i="2"/>
  <c r="AJ60" i="2"/>
  <c r="AK60" i="2"/>
  <c r="AL60" i="2"/>
  <c r="AM60" i="2"/>
  <c r="AN60" i="2"/>
  <c r="AO60" i="2"/>
  <c r="AP60" i="2"/>
  <c r="AR60" i="2" s="1"/>
  <c r="AQ60" i="2"/>
  <c r="AS60" i="2"/>
  <c r="AT60" i="2"/>
  <c r="AU60" i="2"/>
  <c r="AV60" i="2"/>
  <c r="AW60" i="2"/>
  <c r="AX60" i="2"/>
  <c r="AY60" i="2"/>
  <c r="BA60" i="2"/>
  <c r="BC60" i="2"/>
  <c r="BI60" i="2" s="1"/>
  <c r="BD60" i="2"/>
  <c r="BE60" i="2"/>
  <c r="BF60" i="2"/>
  <c r="BG60" i="2"/>
  <c r="BH60" i="2"/>
  <c r="BJ60" i="2"/>
  <c r="BK60" i="2"/>
  <c r="BL60" i="2"/>
  <c r="BM60" i="2"/>
  <c r="BN60" i="2"/>
  <c r="BO60" i="2"/>
  <c r="BP60" i="2"/>
  <c r="BQ60" i="2"/>
  <c r="BR60" i="2"/>
  <c r="BS60" i="2"/>
  <c r="BV60" i="2"/>
  <c r="C61" i="2"/>
  <c r="D61" i="2"/>
  <c r="E61" i="2"/>
  <c r="F61" i="2"/>
  <c r="G61" i="2"/>
  <c r="J61" i="2" s="1"/>
  <c r="H61" i="2"/>
  <c r="I61" i="2"/>
  <c r="K61" i="2"/>
  <c r="L61" i="2"/>
  <c r="N61" i="2" s="1"/>
  <c r="M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C61" i="2"/>
  <c r="AD61" i="2"/>
  <c r="AE61" i="2"/>
  <c r="AF61" i="2"/>
  <c r="AH61" i="2"/>
  <c r="AI61" i="2"/>
  <c r="AJ61" i="2"/>
  <c r="AK61" i="2"/>
  <c r="AL61" i="2"/>
  <c r="AM61" i="2"/>
  <c r="AO61" i="2" s="1"/>
  <c r="AN61" i="2"/>
  <c r="AP61" i="2"/>
  <c r="AR61" i="2" s="1"/>
  <c r="AQ61" i="2"/>
  <c r="AS61" i="2"/>
  <c r="AT61" i="2"/>
  <c r="AU61" i="2"/>
  <c r="AV61" i="2"/>
  <c r="AW61" i="2"/>
  <c r="AX61" i="2"/>
  <c r="AY61" i="2"/>
  <c r="BA61" i="2"/>
  <c r="BC61" i="2"/>
  <c r="BI61" i="2" s="1"/>
  <c r="BD61" i="2"/>
  <c r="BE61" i="2"/>
  <c r="BF61" i="2"/>
  <c r="BG61" i="2"/>
  <c r="BH61" i="2"/>
  <c r="BJ61" i="2"/>
  <c r="BK61" i="2"/>
  <c r="BL61" i="2"/>
  <c r="BM61" i="2"/>
  <c r="BN61" i="2"/>
  <c r="BO61" i="2"/>
  <c r="BP61" i="2"/>
  <c r="BQ61" i="2"/>
  <c r="BR61" i="2"/>
  <c r="BS61" i="2"/>
  <c r="BV61" i="2"/>
  <c r="C62" i="2"/>
  <c r="D62" i="2"/>
  <c r="E62" i="2"/>
  <c r="G62" i="2"/>
  <c r="J62" i="2" s="1"/>
  <c r="H62" i="2"/>
  <c r="I62" i="2"/>
  <c r="K62" i="2"/>
  <c r="N62" i="2" s="1"/>
  <c r="L62" i="2"/>
  <c r="M62" i="2"/>
  <c r="O62" i="2"/>
  <c r="P62" i="2"/>
  <c r="Q62" i="2"/>
  <c r="R62" i="2"/>
  <c r="S62" i="2"/>
  <c r="T62" i="2"/>
  <c r="U62" i="2"/>
  <c r="V62" i="2"/>
  <c r="W62" i="2"/>
  <c r="X62" i="2"/>
  <c r="Y62" i="2"/>
  <c r="AB62" i="2" s="1"/>
  <c r="Z62" i="2"/>
  <c r="AA62" i="2"/>
  <c r="AC62" i="2"/>
  <c r="AD62" i="2"/>
  <c r="AE62" i="2"/>
  <c r="AF62" i="2"/>
  <c r="AH62" i="2"/>
  <c r="AI62" i="2"/>
  <c r="AJ62" i="2"/>
  <c r="AK62" i="2"/>
  <c r="AM62" i="2"/>
  <c r="AN62" i="2"/>
  <c r="AO62" i="2"/>
  <c r="AP62" i="2"/>
  <c r="AR62" i="2" s="1"/>
  <c r="AQ62" i="2"/>
  <c r="AS62" i="2"/>
  <c r="AT62" i="2"/>
  <c r="AU62" i="2"/>
  <c r="AV62" i="2"/>
  <c r="AW62" i="2"/>
  <c r="AX62" i="2"/>
  <c r="AY62" i="2"/>
  <c r="BA62" i="2"/>
  <c r="BC62" i="2"/>
  <c r="BD62" i="2"/>
  <c r="BE62" i="2"/>
  <c r="BF62" i="2"/>
  <c r="BG62" i="2"/>
  <c r="BH62" i="2"/>
  <c r="BI62" i="2"/>
  <c r="BJ62" i="2"/>
  <c r="BN62" i="2" s="1"/>
  <c r="BK62" i="2"/>
  <c r="BL62" i="2"/>
  <c r="BM62" i="2"/>
  <c r="BO62" i="2"/>
  <c r="BP62" i="2"/>
  <c r="BQ62" i="2"/>
  <c r="BR62" i="2"/>
  <c r="BS62" i="2"/>
  <c r="BV62" i="2"/>
  <c r="C63" i="2"/>
  <c r="F63" i="2" s="1"/>
  <c r="D63" i="2"/>
  <c r="E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C63" i="2"/>
  <c r="AD63" i="2"/>
  <c r="AE63" i="2"/>
  <c r="AF63" i="2"/>
  <c r="AH63" i="2"/>
  <c r="AI63" i="2"/>
  <c r="AJ63" i="2"/>
  <c r="AK63" i="2"/>
  <c r="AL63" i="2"/>
  <c r="AM63" i="2"/>
  <c r="AO63" i="2" s="1"/>
  <c r="AN63" i="2"/>
  <c r="AP63" i="2"/>
  <c r="AR63" i="2" s="1"/>
  <c r="AQ63" i="2"/>
  <c r="AS63" i="2"/>
  <c r="AT63" i="2"/>
  <c r="AU63" i="2"/>
  <c r="AV63" i="2"/>
  <c r="AW63" i="2"/>
  <c r="AX63" i="2"/>
  <c r="AY63" i="2"/>
  <c r="BA63" i="2"/>
  <c r="BC63" i="2"/>
  <c r="BD63" i="2"/>
  <c r="BE63" i="2"/>
  <c r="BF63" i="2"/>
  <c r="BG63" i="2"/>
  <c r="BI63" i="2" s="1"/>
  <c r="BH63" i="2"/>
  <c r="BJ63" i="2"/>
  <c r="BK63" i="2"/>
  <c r="BL63" i="2"/>
  <c r="BM63" i="2"/>
  <c r="BO63" i="2"/>
  <c r="BP63" i="2"/>
  <c r="BQ63" i="2"/>
  <c r="BR63" i="2"/>
  <c r="BS63" i="2"/>
  <c r="BV63" i="2"/>
  <c r="C64" i="2"/>
  <c r="F64" i="2" s="1"/>
  <c r="D64" i="2"/>
  <c r="E64" i="2"/>
  <c r="G64" i="2"/>
  <c r="J64" i="2" s="1"/>
  <c r="H64" i="2"/>
  <c r="I64" i="2"/>
  <c r="K64" i="2"/>
  <c r="L64" i="2"/>
  <c r="N64" i="2" s="1"/>
  <c r="M64" i="2"/>
  <c r="O64" i="2"/>
  <c r="P64" i="2"/>
  <c r="Q64" i="2"/>
  <c r="S64" i="2"/>
  <c r="T64" i="2"/>
  <c r="U64" i="2"/>
  <c r="V64" i="2"/>
  <c r="W64" i="2"/>
  <c r="X64" i="2"/>
  <c r="AB64" i="2" s="1"/>
  <c r="Y64" i="2"/>
  <c r="Z64" i="2"/>
  <c r="AA64" i="2"/>
  <c r="AC64" i="2"/>
  <c r="AD64" i="2"/>
  <c r="AG64" i="2" s="1"/>
  <c r="AE64" i="2"/>
  <c r="AF64" i="2"/>
  <c r="AH64" i="2"/>
  <c r="AI64" i="2"/>
  <c r="AJ64" i="2"/>
  <c r="AK64" i="2"/>
  <c r="AL64" i="2"/>
  <c r="AM64" i="2"/>
  <c r="AO64" i="2" s="1"/>
  <c r="AN64" i="2"/>
  <c r="AP64" i="2"/>
  <c r="AR64" i="2" s="1"/>
  <c r="AQ64" i="2"/>
  <c r="AS64" i="2"/>
  <c r="AT64" i="2"/>
  <c r="AU64" i="2"/>
  <c r="AV64" i="2"/>
  <c r="BB64" i="2" s="1"/>
  <c r="AW64" i="2"/>
  <c r="AX64" i="2"/>
  <c r="AY64" i="2"/>
  <c r="BA64" i="2"/>
  <c r="BC64" i="2"/>
  <c r="BD64" i="2"/>
  <c r="BE64" i="2"/>
  <c r="BF64" i="2"/>
  <c r="BG64" i="2"/>
  <c r="BH64" i="2"/>
  <c r="BI64" i="2"/>
  <c r="BJ64" i="2"/>
  <c r="BN64" i="2" s="1"/>
  <c r="BK64" i="2"/>
  <c r="BL64" i="2"/>
  <c r="BM64" i="2"/>
  <c r="BO64" i="2"/>
  <c r="BP64" i="2"/>
  <c r="BQ64" i="2"/>
  <c r="BR64" i="2"/>
  <c r="BS64" i="2"/>
  <c r="BV64" i="2"/>
  <c r="C65" i="2"/>
  <c r="F65" i="2" s="1"/>
  <c r="D65" i="2"/>
  <c r="E65" i="2"/>
  <c r="G65" i="2"/>
  <c r="J65" i="2" s="1"/>
  <c r="H65" i="2"/>
  <c r="I65" i="2"/>
  <c r="K65" i="2"/>
  <c r="L65" i="2"/>
  <c r="M65" i="2"/>
  <c r="N65" i="2"/>
  <c r="O65" i="2"/>
  <c r="P65" i="2"/>
  <c r="Q65" i="2"/>
  <c r="R65" i="2" s="1"/>
  <c r="S65" i="2"/>
  <c r="T65" i="2"/>
  <c r="U65" i="2"/>
  <c r="V65" i="2"/>
  <c r="W65" i="2"/>
  <c r="X65" i="2"/>
  <c r="Y65" i="2"/>
  <c r="Z65" i="2"/>
  <c r="AA65" i="2"/>
  <c r="AB65" i="2"/>
  <c r="AC65" i="2"/>
  <c r="AD65" i="2"/>
  <c r="AG65" i="2" s="1"/>
  <c r="AE65" i="2"/>
  <c r="AF65" i="2"/>
  <c r="AH65" i="2"/>
  <c r="AI65" i="2"/>
  <c r="AJ65" i="2"/>
  <c r="AK65" i="2"/>
  <c r="AL65" i="2"/>
  <c r="AM65" i="2"/>
  <c r="AN65" i="2"/>
  <c r="AO65" i="2"/>
  <c r="AP65" i="2"/>
  <c r="AR65" i="2" s="1"/>
  <c r="AQ65" i="2"/>
  <c r="AS65" i="2"/>
  <c r="AT65" i="2"/>
  <c r="AU65" i="2"/>
  <c r="AV65" i="2"/>
  <c r="AW65" i="2"/>
  <c r="AX65" i="2"/>
  <c r="AY65" i="2"/>
  <c r="BA65" i="2"/>
  <c r="BC65" i="2"/>
  <c r="BI65" i="2" s="1"/>
  <c r="BD65" i="2"/>
  <c r="BE65" i="2"/>
  <c r="BF65" i="2"/>
  <c r="BG65" i="2"/>
  <c r="BH65" i="2"/>
  <c r="BJ65" i="2"/>
  <c r="BK65" i="2"/>
  <c r="BL65" i="2"/>
  <c r="BM65" i="2"/>
  <c r="BN65" i="2"/>
  <c r="BO65" i="2"/>
  <c r="BP65" i="2"/>
  <c r="BQ65" i="2"/>
  <c r="BR65" i="2"/>
  <c r="BS65" i="2"/>
  <c r="BV65" i="2"/>
  <c r="C66" i="2"/>
  <c r="D66" i="2"/>
  <c r="E66" i="2"/>
  <c r="F66" i="2"/>
  <c r="G66" i="2"/>
  <c r="J66" i="2" s="1"/>
  <c r="H66" i="2"/>
  <c r="I66" i="2"/>
  <c r="K66" i="2"/>
  <c r="L66" i="2"/>
  <c r="M66" i="2"/>
  <c r="O66" i="2"/>
  <c r="P66" i="2"/>
  <c r="Q66" i="2"/>
  <c r="R66" i="2" s="1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H66" i="2"/>
  <c r="AL66" i="2" s="1"/>
  <c r="AI66" i="2"/>
  <c r="AJ66" i="2"/>
  <c r="AK66" i="2"/>
  <c r="AM66" i="2"/>
  <c r="AN66" i="2"/>
  <c r="AO66" i="2"/>
  <c r="AP66" i="2"/>
  <c r="AR66" i="2" s="1"/>
  <c r="AQ66" i="2"/>
  <c r="AS66" i="2"/>
  <c r="AT66" i="2"/>
  <c r="AU66" i="2"/>
  <c r="AV66" i="2"/>
  <c r="BB66" i="2" s="1"/>
  <c r="AW66" i="2"/>
  <c r="AX66" i="2"/>
  <c r="AY66" i="2"/>
  <c r="BA66" i="2"/>
  <c r="BC66" i="2"/>
  <c r="BD66" i="2"/>
  <c r="BE66" i="2"/>
  <c r="BF66" i="2"/>
  <c r="BG66" i="2"/>
  <c r="BH66" i="2"/>
  <c r="BJ66" i="2"/>
  <c r="BK66" i="2"/>
  <c r="BL66" i="2"/>
  <c r="BM66" i="2"/>
  <c r="BN66" i="2"/>
  <c r="BO66" i="2"/>
  <c r="BP66" i="2"/>
  <c r="BQ66" i="2"/>
  <c r="BR66" i="2"/>
  <c r="BS66" i="2"/>
  <c r="BV66" i="2"/>
  <c r="C67" i="2"/>
  <c r="D67" i="2"/>
  <c r="E67" i="2"/>
  <c r="F67" i="2"/>
  <c r="G67" i="2"/>
  <c r="H67" i="2"/>
  <c r="I67" i="2"/>
  <c r="J67" i="2"/>
  <c r="K67" i="2"/>
  <c r="N67" i="2" s="1"/>
  <c r="L67" i="2"/>
  <c r="M67" i="2"/>
  <c r="O67" i="2"/>
  <c r="P67" i="2"/>
  <c r="Q67" i="2"/>
  <c r="R67" i="2"/>
  <c r="S67" i="2"/>
  <c r="T67" i="2"/>
  <c r="U67" i="2"/>
  <c r="V67" i="2"/>
  <c r="W67" i="2"/>
  <c r="X67" i="2"/>
  <c r="AB67" i="2" s="1"/>
  <c r="Y67" i="2"/>
  <c r="Z67" i="2"/>
  <c r="AA67" i="2"/>
  <c r="AC67" i="2"/>
  <c r="AD67" i="2"/>
  <c r="AE67" i="2"/>
  <c r="AF67" i="2"/>
  <c r="AH67" i="2"/>
  <c r="AI67" i="2"/>
  <c r="AJ67" i="2"/>
  <c r="AK67" i="2"/>
  <c r="AM67" i="2"/>
  <c r="AO67" i="2" s="1"/>
  <c r="AN67" i="2"/>
  <c r="AP67" i="2"/>
  <c r="AR67" i="2" s="1"/>
  <c r="AQ67" i="2"/>
  <c r="AS67" i="2"/>
  <c r="AT67" i="2"/>
  <c r="AU67" i="2"/>
  <c r="AV67" i="2"/>
  <c r="AW67" i="2"/>
  <c r="AX67" i="2"/>
  <c r="AY67" i="2"/>
  <c r="BA67" i="2"/>
  <c r="BC67" i="2"/>
  <c r="BD67" i="2"/>
  <c r="BE67" i="2"/>
  <c r="BF67" i="2"/>
  <c r="BG67" i="2"/>
  <c r="BI67" i="2" s="1"/>
  <c r="BH67" i="2"/>
  <c r="BJ67" i="2"/>
  <c r="BN67" i="2" s="1"/>
  <c r="BK67" i="2"/>
  <c r="BL67" i="2"/>
  <c r="BM67" i="2"/>
  <c r="BO67" i="2"/>
  <c r="BP67" i="2"/>
  <c r="BQ67" i="2"/>
  <c r="BR67" i="2"/>
  <c r="BS67" i="2"/>
  <c r="BV67" i="2"/>
  <c r="C68" i="2"/>
  <c r="F68" i="2" s="1"/>
  <c r="D68" i="2"/>
  <c r="E68" i="2"/>
  <c r="G68" i="2"/>
  <c r="H68" i="2"/>
  <c r="I68" i="2"/>
  <c r="J68" i="2"/>
  <c r="K68" i="2"/>
  <c r="L68" i="2"/>
  <c r="M68" i="2"/>
  <c r="N68" i="2"/>
  <c r="O68" i="2"/>
  <c r="R68" i="2" s="1"/>
  <c r="P68" i="2"/>
  <c r="Q68" i="2"/>
  <c r="S68" i="2"/>
  <c r="T68" i="2"/>
  <c r="U68" i="2"/>
  <c r="V68" i="2"/>
  <c r="W68" i="2"/>
  <c r="X68" i="2"/>
  <c r="AB68" i="2" s="1"/>
  <c r="Y68" i="2"/>
  <c r="Z68" i="2"/>
  <c r="AA68" i="2"/>
  <c r="AC68" i="2"/>
  <c r="AD68" i="2"/>
  <c r="AE68" i="2"/>
  <c r="AF68" i="2"/>
  <c r="AH68" i="2"/>
  <c r="AI68" i="2"/>
  <c r="AJ68" i="2"/>
  <c r="AK68" i="2"/>
  <c r="AL68" i="2"/>
  <c r="AM68" i="2"/>
  <c r="AO68" i="2" s="1"/>
  <c r="AN68" i="2"/>
  <c r="AP68" i="2"/>
  <c r="AR68" i="2" s="1"/>
  <c r="AQ68" i="2"/>
  <c r="AS68" i="2"/>
  <c r="AT68" i="2"/>
  <c r="AU68" i="2"/>
  <c r="AV68" i="2"/>
  <c r="AW68" i="2"/>
  <c r="AX68" i="2"/>
  <c r="BB68" i="2" s="1"/>
  <c r="AY68" i="2"/>
  <c r="BA68" i="2"/>
  <c r="BC68" i="2"/>
  <c r="BD68" i="2"/>
  <c r="BE68" i="2"/>
  <c r="BF68" i="2"/>
  <c r="BG68" i="2"/>
  <c r="BH68" i="2"/>
  <c r="BI68" i="2"/>
  <c r="BJ68" i="2"/>
  <c r="BK68" i="2"/>
  <c r="BL68" i="2"/>
  <c r="BM68" i="2"/>
  <c r="BN68" i="2" s="1"/>
  <c r="BO68" i="2"/>
  <c r="BP68" i="2"/>
  <c r="BQ68" i="2"/>
  <c r="BR68" i="2"/>
  <c r="BS68" i="2"/>
  <c r="BV68" i="2"/>
  <c r="C69" i="2"/>
  <c r="D69" i="2"/>
  <c r="E69" i="2"/>
  <c r="F69" i="2"/>
  <c r="G69" i="2"/>
  <c r="J69" i="2" s="1"/>
  <c r="H69" i="2"/>
  <c r="I69" i="2"/>
  <c r="K69" i="2"/>
  <c r="L69" i="2"/>
  <c r="N69" i="2" s="1"/>
  <c r="M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H69" i="2"/>
  <c r="AI69" i="2"/>
  <c r="AJ69" i="2"/>
  <c r="AK69" i="2"/>
  <c r="AL69" i="2"/>
  <c r="AM69" i="2"/>
  <c r="AN69" i="2"/>
  <c r="AO69" i="2"/>
  <c r="AP69" i="2"/>
  <c r="AR69" i="2" s="1"/>
  <c r="AQ69" i="2"/>
  <c r="AS69" i="2"/>
  <c r="AT69" i="2"/>
  <c r="AU69" i="2"/>
  <c r="AV69" i="2"/>
  <c r="AW69" i="2"/>
  <c r="AX69" i="2"/>
  <c r="AY69" i="2"/>
  <c r="BA69" i="2"/>
  <c r="BB69" i="2"/>
  <c r="BC69" i="2"/>
  <c r="BI69" i="2" s="1"/>
  <c r="BD69" i="2"/>
  <c r="BE69" i="2"/>
  <c r="BF69" i="2"/>
  <c r="BG69" i="2"/>
  <c r="BH69" i="2"/>
  <c r="BJ69" i="2"/>
  <c r="BK69" i="2"/>
  <c r="BL69" i="2"/>
  <c r="BM69" i="2"/>
  <c r="BN69" i="2"/>
  <c r="BO69" i="2"/>
  <c r="BP69" i="2"/>
  <c r="BQ69" i="2"/>
  <c r="BR69" i="2"/>
  <c r="BS69" i="2"/>
  <c r="BV69" i="2"/>
  <c r="C70" i="2"/>
  <c r="D70" i="2"/>
  <c r="E70" i="2"/>
  <c r="F70" i="2"/>
  <c r="G70" i="2"/>
  <c r="J70" i="2" s="1"/>
  <c r="H70" i="2"/>
  <c r="I70" i="2"/>
  <c r="K70" i="2"/>
  <c r="L70" i="2"/>
  <c r="M70" i="2"/>
  <c r="N70" i="2"/>
  <c r="O70" i="2"/>
  <c r="R70" i="2" s="1"/>
  <c r="P70" i="2"/>
  <c r="Q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H70" i="2"/>
  <c r="AL70" i="2" s="1"/>
  <c r="AI70" i="2"/>
  <c r="AJ70" i="2"/>
  <c r="AK70" i="2"/>
  <c r="AM70" i="2"/>
  <c r="AO70" i="2" s="1"/>
  <c r="AN70" i="2"/>
  <c r="AP70" i="2"/>
  <c r="AR70" i="2" s="1"/>
  <c r="AQ70" i="2"/>
  <c r="AS70" i="2"/>
  <c r="AT70" i="2"/>
  <c r="AU70" i="2"/>
  <c r="AV70" i="2"/>
  <c r="AW70" i="2"/>
  <c r="AX70" i="2"/>
  <c r="AY70" i="2"/>
  <c r="BA70" i="2"/>
  <c r="BC70" i="2"/>
  <c r="BD70" i="2"/>
  <c r="BE70" i="2"/>
  <c r="BF70" i="2"/>
  <c r="BG70" i="2"/>
  <c r="BH70" i="2"/>
  <c r="BJ70" i="2"/>
  <c r="BK70" i="2"/>
  <c r="BL70" i="2"/>
  <c r="BM70" i="2"/>
  <c r="BN70" i="2"/>
  <c r="BO70" i="2"/>
  <c r="BP70" i="2"/>
  <c r="BQ70" i="2"/>
  <c r="BR70" i="2"/>
  <c r="BS70" i="2"/>
  <c r="BV70" i="2"/>
  <c r="C71" i="2"/>
  <c r="D71" i="2"/>
  <c r="E71" i="2"/>
  <c r="F71" i="2"/>
  <c r="G71" i="2"/>
  <c r="J71" i="2" s="1"/>
  <c r="H71" i="2"/>
  <c r="I71" i="2"/>
  <c r="K71" i="2"/>
  <c r="L71" i="2"/>
  <c r="M71" i="2"/>
  <c r="O71" i="2"/>
  <c r="P71" i="2"/>
  <c r="Q71" i="2"/>
  <c r="R71" i="2"/>
  <c r="S71" i="2"/>
  <c r="T71" i="2"/>
  <c r="U71" i="2"/>
  <c r="V71" i="2"/>
  <c r="W71" i="2"/>
  <c r="X71" i="2"/>
  <c r="Y71" i="2"/>
  <c r="AB71" i="2" s="1"/>
  <c r="Z71" i="2"/>
  <c r="AA71" i="2"/>
  <c r="AC71" i="2"/>
  <c r="AD71" i="2"/>
  <c r="AE71" i="2"/>
  <c r="AF71" i="2"/>
  <c r="AH71" i="2"/>
  <c r="AI71" i="2"/>
  <c r="AJ71" i="2"/>
  <c r="AK71" i="2"/>
  <c r="AM71" i="2"/>
  <c r="AN71" i="2"/>
  <c r="AO71" i="2"/>
  <c r="AP71" i="2"/>
  <c r="AR71" i="2" s="1"/>
  <c r="AQ71" i="2"/>
  <c r="AS71" i="2"/>
  <c r="AT71" i="2"/>
  <c r="AU71" i="2"/>
  <c r="AV71" i="2"/>
  <c r="AW71" i="2"/>
  <c r="AX71" i="2"/>
  <c r="AY71" i="2"/>
  <c r="BA71" i="2"/>
  <c r="BC71" i="2"/>
  <c r="BD71" i="2"/>
  <c r="BE71" i="2"/>
  <c r="BF71" i="2"/>
  <c r="BG71" i="2"/>
  <c r="BH71" i="2"/>
  <c r="BI71" i="2"/>
  <c r="BJ71" i="2"/>
  <c r="BN71" i="2" s="1"/>
  <c r="BK71" i="2"/>
  <c r="BL71" i="2"/>
  <c r="BM71" i="2"/>
  <c r="BO71" i="2"/>
  <c r="BP71" i="2"/>
  <c r="BQ71" i="2"/>
  <c r="BR71" i="2"/>
  <c r="BS71" i="2"/>
  <c r="BV71" i="2"/>
  <c r="C72" i="2"/>
  <c r="F72" i="2" s="1"/>
  <c r="D72" i="2"/>
  <c r="E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C72" i="2"/>
  <c r="AD72" i="2"/>
  <c r="AE72" i="2"/>
  <c r="AF72" i="2"/>
  <c r="AH72" i="2"/>
  <c r="AI72" i="2"/>
  <c r="AJ72" i="2"/>
  <c r="AK72" i="2"/>
  <c r="AL72" i="2"/>
  <c r="AM72" i="2"/>
  <c r="AO72" i="2" s="1"/>
  <c r="AN72" i="2"/>
  <c r="AP72" i="2"/>
  <c r="AR72" i="2" s="1"/>
  <c r="AQ72" i="2"/>
  <c r="AS72" i="2"/>
  <c r="AT72" i="2"/>
  <c r="AU72" i="2"/>
  <c r="AV72" i="2"/>
  <c r="AW72" i="2"/>
  <c r="AX72" i="2"/>
  <c r="AY72" i="2"/>
  <c r="BA72" i="2"/>
  <c r="BC72" i="2"/>
  <c r="BD72" i="2"/>
  <c r="BE72" i="2"/>
  <c r="BF72" i="2"/>
  <c r="BG72" i="2"/>
  <c r="BI72" i="2" s="1"/>
  <c r="BH72" i="2"/>
  <c r="BJ72" i="2"/>
  <c r="BN72" i="2" s="1"/>
  <c r="BK72" i="2"/>
  <c r="BL72" i="2"/>
  <c r="BM72" i="2"/>
  <c r="BO72" i="2"/>
  <c r="BP72" i="2"/>
  <c r="BQ72" i="2"/>
  <c r="BR72" i="2"/>
  <c r="BS72" i="2"/>
  <c r="BV72" i="2"/>
  <c r="C73" i="2"/>
  <c r="F73" i="2" s="1"/>
  <c r="D73" i="2"/>
  <c r="E73" i="2"/>
  <c r="G73" i="2"/>
  <c r="H73" i="2"/>
  <c r="I73" i="2"/>
  <c r="J73" i="2"/>
  <c r="K73" i="2"/>
  <c r="N73" i="2" s="1"/>
  <c r="L73" i="2"/>
  <c r="M73" i="2"/>
  <c r="O73" i="2"/>
  <c r="R73" i="2" s="1"/>
  <c r="P73" i="2"/>
  <c r="Q73" i="2"/>
  <c r="S73" i="2"/>
  <c r="T73" i="2"/>
  <c r="U73" i="2"/>
  <c r="V73" i="2"/>
  <c r="W73" i="2"/>
  <c r="X73" i="2"/>
  <c r="AB73" i="2" s="1"/>
  <c r="Y73" i="2"/>
  <c r="Z73" i="2"/>
  <c r="AA73" i="2"/>
  <c r="AC73" i="2"/>
  <c r="AD73" i="2"/>
  <c r="AG73" i="2" s="1"/>
  <c r="AE73" i="2"/>
  <c r="AF73" i="2"/>
  <c r="AH73" i="2"/>
  <c r="AI73" i="2"/>
  <c r="AJ73" i="2"/>
  <c r="AK73" i="2"/>
  <c r="AL73" i="2"/>
  <c r="AM73" i="2"/>
  <c r="AO73" i="2" s="1"/>
  <c r="AN73" i="2"/>
  <c r="AP73" i="2"/>
  <c r="AR73" i="2" s="1"/>
  <c r="AQ73" i="2"/>
  <c r="AS73" i="2"/>
  <c r="AT73" i="2"/>
  <c r="AU73" i="2"/>
  <c r="AV73" i="2"/>
  <c r="AW73" i="2"/>
  <c r="AX73" i="2"/>
  <c r="AY73" i="2"/>
  <c r="BA73" i="2"/>
  <c r="BC73" i="2"/>
  <c r="BI73" i="2" s="1"/>
  <c r="BD73" i="2"/>
  <c r="BE73" i="2"/>
  <c r="BF73" i="2"/>
  <c r="BG73" i="2"/>
  <c r="BH73" i="2"/>
  <c r="BJ73" i="2"/>
  <c r="BK73" i="2"/>
  <c r="BN73" i="2" s="1"/>
  <c r="BL73" i="2"/>
  <c r="BM73" i="2"/>
  <c r="BO73" i="2"/>
  <c r="BP73" i="2"/>
  <c r="BQ73" i="2"/>
  <c r="BR73" i="2"/>
  <c r="BS73" i="2"/>
  <c r="BV73" i="2"/>
  <c r="C74" i="2"/>
  <c r="D74" i="2"/>
  <c r="E74" i="2"/>
  <c r="G74" i="2"/>
  <c r="J74" i="2" s="1"/>
  <c r="H74" i="2"/>
  <c r="I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H74" i="2"/>
  <c r="AI74" i="2"/>
  <c r="AL74" i="2" s="1"/>
  <c r="AJ74" i="2"/>
  <c r="AK74" i="2"/>
  <c r="AM74" i="2"/>
  <c r="AN74" i="2"/>
  <c r="AO74" i="2"/>
  <c r="AP74" i="2"/>
  <c r="AR74" i="2" s="1"/>
  <c r="AQ74" i="2"/>
  <c r="AS74" i="2"/>
  <c r="AT74" i="2"/>
  <c r="AU74" i="2"/>
  <c r="AV74" i="2"/>
  <c r="AW74" i="2"/>
  <c r="AX74" i="2"/>
  <c r="AY74" i="2"/>
  <c r="BA74" i="2"/>
  <c r="BC74" i="2"/>
  <c r="BD74" i="2"/>
  <c r="BE74" i="2"/>
  <c r="BF74" i="2"/>
  <c r="BG74" i="2"/>
  <c r="BH74" i="2"/>
  <c r="BJ74" i="2"/>
  <c r="BK74" i="2"/>
  <c r="BL74" i="2"/>
  <c r="BM74" i="2"/>
  <c r="BN74" i="2"/>
  <c r="BO74" i="2"/>
  <c r="BP74" i="2"/>
  <c r="BQ74" i="2"/>
  <c r="BR74" i="2"/>
  <c r="BS74" i="2"/>
  <c r="BV74" i="2"/>
  <c r="C75" i="2"/>
  <c r="D75" i="2"/>
  <c r="F75" i="2" s="1"/>
  <c r="E75" i="2"/>
  <c r="G75" i="2"/>
  <c r="H75" i="2"/>
  <c r="I75" i="2"/>
  <c r="J75" i="2"/>
  <c r="K75" i="2"/>
  <c r="N75" i="2" s="1"/>
  <c r="L75" i="2"/>
  <c r="M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H75" i="2"/>
  <c r="AI75" i="2"/>
  <c r="AJ75" i="2"/>
  <c r="AK75" i="2"/>
  <c r="AM75" i="2"/>
  <c r="AN75" i="2"/>
  <c r="AO75" i="2"/>
  <c r="AP75" i="2"/>
  <c r="AR75" i="2" s="1"/>
  <c r="AQ75" i="2"/>
  <c r="AS75" i="2"/>
  <c r="AT75" i="2"/>
  <c r="AU75" i="2"/>
  <c r="AV75" i="2"/>
  <c r="AW75" i="2"/>
  <c r="AX75" i="2"/>
  <c r="AY75" i="2"/>
  <c r="BA75" i="2"/>
  <c r="BC75" i="2"/>
  <c r="BI75" i="2" s="1"/>
  <c r="BD75" i="2"/>
  <c r="BE75" i="2"/>
  <c r="BF75" i="2"/>
  <c r="BG75" i="2"/>
  <c r="BH75" i="2"/>
  <c r="BJ75" i="2"/>
  <c r="BK75" i="2"/>
  <c r="BL75" i="2"/>
  <c r="BM75" i="2"/>
  <c r="BN75" i="2"/>
  <c r="BO75" i="2"/>
  <c r="BP75" i="2"/>
  <c r="BQ75" i="2"/>
  <c r="BR75" i="2"/>
  <c r="BS75" i="2"/>
  <c r="BV75" i="2"/>
  <c r="C76" i="2"/>
  <c r="D76" i="2"/>
  <c r="E76" i="2"/>
  <c r="F76" i="2"/>
  <c r="G76" i="2"/>
  <c r="J76" i="2" s="1"/>
  <c r="H76" i="2"/>
  <c r="I76" i="2"/>
  <c r="K76" i="2"/>
  <c r="L76" i="2"/>
  <c r="M76" i="2"/>
  <c r="O76" i="2"/>
  <c r="R76" i="2" s="1"/>
  <c r="P76" i="2"/>
  <c r="Q76" i="2"/>
  <c r="S76" i="2"/>
  <c r="T76" i="2"/>
  <c r="U76" i="2"/>
  <c r="V76" i="2"/>
  <c r="W76" i="2"/>
  <c r="X76" i="2"/>
  <c r="Y76" i="2"/>
  <c r="Z76" i="2"/>
  <c r="AA76" i="2"/>
  <c r="AC76" i="2"/>
  <c r="AD76" i="2"/>
  <c r="AE76" i="2"/>
  <c r="AF76" i="2"/>
  <c r="AG76" i="2"/>
  <c r="AH76" i="2"/>
  <c r="AI76" i="2"/>
  <c r="AL76" i="2" s="1"/>
  <c r="AJ76" i="2"/>
  <c r="AK76" i="2"/>
  <c r="AM76" i="2"/>
  <c r="AO76" i="2" s="1"/>
  <c r="AN76" i="2"/>
  <c r="AP76" i="2"/>
  <c r="AR76" i="2" s="1"/>
  <c r="AQ76" i="2"/>
  <c r="AS76" i="2"/>
  <c r="AT76" i="2"/>
  <c r="AU76" i="2"/>
  <c r="AV76" i="2"/>
  <c r="AW76" i="2"/>
  <c r="AX76" i="2"/>
  <c r="AY76" i="2"/>
  <c r="BA76" i="2"/>
  <c r="BC76" i="2"/>
  <c r="BD76" i="2"/>
  <c r="BE76" i="2"/>
  <c r="BF76" i="2"/>
  <c r="BG76" i="2"/>
  <c r="BH76" i="2"/>
  <c r="BI76" i="2"/>
  <c r="BJ76" i="2"/>
  <c r="BN76" i="2" s="1"/>
  <c r="BK76" i="2"/>
  <c r="BL76" i="2"/>
  <c r="BM76" i="2"/>
  <c r="BO76" i="2"/>
  <c r="BP76" i="2"/>
  <c r="BQ76" i="2"/>
  <c r="BR76" i="2"/>
  <c r="BS76" i="2"/>
  <c r="BV76" i="2"/>
  <c r="C77" i="2"/>
  <c r="F77" i="2" s="1"/>
  <c r="D77" i="2"/>
  <c r="E77" i="2"/>
  <c r="G77" i="2"/>
  <c r="H77" i="2"/>
  <c r="I77" i="2"/>
  <c r="J77" i="2"/>
  <c r="K77" i="2"/>
  <c r="L77" i="2"/>
  <c r="M77" i="2"/>
  <c r="N77" i="2"/>
  <c r="O77" i="2"/>
  <c r="R77" i="2" s="1"/>
  <c r="P77" i="2"/>
  <c r="Q77" i="2"/>
  <c r="S77" i="2"/>
  <c r="T77" i="2"/>
  <c r="U77" i="2"/>
  <c r="V77" i="2"/>
  <c r="W77" i="2"/>
  <c r="X77" i="2"/>
  <c r="Y77" i="2"/>
  <c r="Z77" i="2"/>
  <c r="AA77" i="2"/>
  <c r="AC77" i="2"/>
  <c r="AD77" i="2"/>
  <c r="AE77" i="2"/>
  <c r="AF77" i="2"/>
  <c r="AG77" i="2"/>
  <c r="AH77" i="2"/>
  <c r="AI77" i="2"/>
  <c r="AJ77" i="2"/>
  <c r="AK77" i="2"/>
  <c r="AL77" i="2"/>
  <c r="AM77" i="2"/>
  <c r="AO77" i="2" s="1"/>
  <c r="AN77" i="2"/>
  <c r="AP77" i="2"/>
  <c r="AR77" i="2" s="1"/>
  <c r="AQ77" i="2"/>
  <c r="AS77" i="2"/>
  <c r="AT77" i="2"/>
  <c r="AU77" i="2"/>
  <c r="AV77" i="2"/>
  <c r="AW77" i="2"/>
  <c r="AX77" i="2"/>
  <c r="AY77" i="2"/>
  <c r="BA77" i="2"/>
  <c r="BC77" i="2"/>
  <c r="BD77" i="2"/>
  <c r="BE77" i="2"/>
  <c r="BI77" i="2" s="1"/>
  <c r="BF77" i="2"/>
  <c r="BG77" i="2"/>
  <c r="BH77" i="2"/>
  <c r="BJ77" i="2"/>
  <c r="BK77" i="2"/>
  <c r="BL77" i="2"/>
  <c r="BM77" i="2"/>
  <c r="BO77" i="2"/>
  <c r="BP77" i="2"/>
  <c r="BQ77" i="2"/>
  <c r="BR77" i="2"/>
  <c r="BS77" i="2"/>
  <c r="BV77" i="2"/>
  <c r="C78" i="2"/>
  <c r="D78" i="2"/>
  <c r="E78" i="2"/>
  <c r="G78" i="2"/>
  <c r="H78" i="2"/>
  <c r="I78" i="2"/>
  <c r="J78" i="2"/>
  <c r="K78" i="2"/>
  <c r="N78" i="2" s="1"/>
  <c r="L78" i="2"/>
  <c r="M78" i="2"/>
  <c r="O78" i="2"/>
  <c r="R78" i="2" s="1"/>
  <c r="P78" i="2"/>
  <c r="Q78" i="2"/>
  <c r="S78" i="2"/>
  <c r="T78" i="2"/>
  <c r="U78" i="2"/>
  <c r="V78" i="2"/>
  <c r="W78" i="2"/>
  <c r="X78" i="2"/>
  <c r="AB78" i="2" s="1"/>
  <c r="Y78" i="2"/>
  <c r="Z78" i="2"/>
  <c r="AA78" i="2"/>
  <c r="AC78" i="2"/>
  <c r="AD78" i="2"/>
  <c r="AE78" i="2"/>
  <c r="AF78" i="2"/>
  <c r="AG78" i="2"/>
  <c r="AH78" i="2"/>
  <c r="AI78" i="2"/>
  <c r="AJ78" i="2"/>
  <c r="AK78" i="2"/>
  <c r="AL78" i="2" s="1"/>
  <c r="AM78" i="2"/>
  <c r="AO78" i="2" s="1"/>
  <c r="AN78" i="2"/>
  <c r="AP78" i="2"/>
  <c r="AR78" i="2" s="1"/>
  <c r="AQ78" i="2"/>
  <c r="AS78" i="2"/>
  <c r="AT78" i="2"/>
  <c r="AU78" i="2"/>
  <c r="AV78" i="2"/>
  <c r="AW78" i="2"/>
  <c r="AX78" i="2"/>
  <c r="AY78" i="2"/>
  <c r="BA78" i="2"/>
  <c r="BC78" i="2"/>
  <c r="BD78" i="2"/>
  <c r="BE78" i="2"/>
  <c r="BF78" i="2"/>
  <c r="BG78" i="2"/>
  <c r="BH78" i="2"/>
  <c r="BJ78" i="2"/>
  <c r="BK78" i="2"/>
  <c r="BL78" i="2"/>
  <c r="BM78" i="2"/>
  <c r="BO78" i="2"/>
  <c r="BP78" i="2"/>
  <c r="BQ78" i="2"/>
  <c r="BR78" i="2"/>
  <c r="BS78" i="2"/>
  <c r="BV78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S79" i="2"/>
  <c r="T79" i="2"/>
  <c r="U79" i="2"/>
  <c r="V79" i="2"/>
  <c r="W79" i="2"/>
  <c r="X79" i="2"/>
  <c r="Y79" i="2"/>
  <c r="Z79" i="2"/>
  <c r="AA79" i="2"/>
  <c r="AB79" i="2"/>
  <c r="AC79" i="2"/>
  <c r="AD79" i="2"/>
  <c r="AG79" i="2" s="1"/>
  <c r="AE79" i="2"/>
  <c r="AF79" i="2"/>
  <c r="AH79" i="2"/>
  <c r="AI79" i="2"/>
  <c r="AL79" i="2" s="1"/>
  <c r="AJ79" i="2"/>
  <c r="AK79" i="2"/>
  <c r="AM79" i="2"/>
  <c r="AN79" i="2"/>
  <c r="AO79" i="2"/>
  <c r="AP79" i="2"/>
  <c r="AR79" i="2" s="1"/>
  <c r="AQ79" i="2"/>
  <c r="AS79" i="2"/>
  <c r="AT79" i="2"/>
  <c r="AU79" i="2"/>
  <c r="AV79" i="2"/>
  <c r="AW79" i="2"/>
  <c r="AX79" i="2"/>
  <c r="AY79" i="2"/>
  <c r="BA79" i="2"/>
  <c r="BB79" i="2"/>
  <c r="BC79" i="2"/>
  <c r="BI79" i="2" s="1"/>
  <c r="BD79" i="2"/>
  <c r="BE79" i="2"/>
  <c r="BF79" i="2"/>
  <c r="BG79" i="2"/>
  <c r="BH79" i="2"/>
  <c r="BJ79" i="2"/>
  <c r="BK79" i="2"/>
  <c r="BL79" i="2"/>
  <c r="BM79" i="2"/>
  <c r="BN79" i="2"/>
  <c r="BO79" i="2"/>
  <c r="BP79" i="2"/>
  <c r="BQ79" i="2"/>
  <c r="BR79" i="2"/>
  <c r="BS79" i="2"/>
  <c r="BV79" i="2"/>
  <c r="C80" i="2"/>
  <c r="D80" i="2"/>
  <c r="E80" i="2"/>
  <c r="F80" i="2"/>
  <c r="G80" i="2"/>
  <c r="J80" i="2" s="1"/>
  <c r="H80" i="2"/>
  <c r="I80" i="2"/>
  <c r="K80" i="2"/>
  <c r="L80" i="2"/>
  <c r="M80" i="2"/>
  <c r="O80" i="2"/>
  <c r="R80" i="2" s="1"/>
  <c r="P80" i="2"/>
  <c r="Q80" i="2"/>
  <c r="S80" i="2"/>
  <c r="T80" i="2"/>
  <c r="U80" i="2"/>
  <c r="V80" i="2"/>
  <c r="W80" i="2"/>
  <c r="X80" i="2"/>
  <c r="Y80" i="2"/>
  <c r="Z80" i="2"/>
  <c r="AA80" i="2"/>
  <c r="AB80" i="2" s="1"/>
  <c r="AC80" i="2"/>
  <c r="AD80" i="2"/>
  <c r="AE80" i="2"/>
  <c r="AF80" i="2"/>
  <c r="AH80" i="2"/>
  <c r="AI80" i="2"/>
  <c r="AJ80" i="2"/>
  <c r="AK80" i="2"/>
  <c r="AM80" i="2"/>
  <c r="AO80" i="2" s="1"/>
  <c r="AN80" i="2"/>
  <c r="AP80" i="2"/>
  <c r="AR80" i="2" s="1"/>
  <c r="AQ80" i="2"/>
  <c r="AS80" i="2"/>
  <c r="AT80" i="2"/>
  <c r="AU80" i="2"/>
  <c r="AV80" i="2"/>
  <c r="AW80" i="2"/>
  <c r="AX80" i="2"/>
  <c r="AY80" i="2"/>
  <c r="BA80" i="2"/>
  <c r="BB80" i="2"/>
  <c r="BC80" i="2"/>
  <c r="BD80" i="2"/>
  <c r="BE80" i="2"/>
  <c r="BF80" i="2"/>
  <c r="BG80" i="2"/>
  <c r="BH80" i="2"/>
  <c r="BJ80" i="2"/>
  <c r="BK80" i="2"/>
  <c r="BL80" i="2"/>
  <c r="BM80" i="2"/>
  <c r="BN80" i="2"/>
  <c r="BO80" i="2"/>
  <c r="BP80" i="2"/>
  <c r="BQ80" i="2"/>
  <c r="BR80" i="2"/>
  <c r="BS80" i="2"/>
  <c r="BV80" i="2"/>
  <c r="C81" i="2"/>
  <c r="D81" i="2"/>
  <c r="E81" i="2"/>
  <c r="F81" i="2"/>
  <c r="G81" i="2"/>
  <c r="J81" i="2" s="1"/>
  <c r="H81" i="2"/>
  <c r="I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AD81" i="2"/>
  <c r="AE81" i="2"/>
  <c r="AG81" i="2" s="1"/>
  <c r="AF81" i="2"/>
  <c r="AH81" i="2"/>
  <c r="AL81" i="2" s="1"/>
  <c r="AI81" i="2"/>
  <c r="AJ81" i="2"/>
  <c r="AK81" i="2"/>
  <c r="AM81" i="2"/>
  <c r="AN81" i="2"/>
  <c r="AO81" i="2"/>
  <c r="AP81" i="2"/>
  <c r="AR81" i="2" s="1"/>
  <c r="AQ81" i="2"/>
  <c r="AS81" i="2"/>
  <c r="AT81" i="2"/>
  <c r="AU81" i="2"/>
  <c r="AV81" i="2"/>
  <c r="AW81" i="2"/>
  <c r="AX81" i="2"/>
  <c r="AY81" i="2"/>
  <c r="BA81" i="2"/>
  <c r="BB81" i="2"/>
  <c r="BC81" i="2"/>
  <c r="BD81" i="2"/>
  <c r="BE81" i="2"/>
  <c r="BF81" i="2"/>
  <c r="BG81" i="2"/>
  <c r="BH81" i="2"/>
  <c r="BJ81" i="2"/>
  <c r="BK81" i="2"/>
  <c r="BL81" i="2"/>
  <c r="BM81" i="2"/>
  <c r="BN81" i="2"/>
  <c r="BO81" i="2"/>
  <c r="BP81" i="2"/>
  <c r="BQ81" i="2"/>
  <c r="BR81" i="2"/>
  <c r="BS81" i="2"/>
  <c r="BV81" i="2"/>
  <c r="C82" i="2"/>
  <c r="D82" i="2"/>
  <c r="E82" i="2"/>
  <c r="F82" i="2"/>
  <c r="G82" i="2"/>
  <c r="H82" i="2"/>
  <c r="I82" i="2"/>
  <c r="J82" i="2" s="1"/>
  <c r="K82" i="2"/>
  <c r="N82" i="2" s="1"/>
  <c r="L82" i="2"/>
  <c r="M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AB82" i="2"/>
  <c r="AC82" i="2"/>
  <c r="AD82" i="2"/>
  <c r="AE82" i="2"/>
  <c r="AF82" i="2"/>
  <c r="AG82" i="2"/>
  <c r="AH82" i="2"/>
  <c r="AL82" i="2" s="1"/>
  <c r="AI82" i="2"/>
  <c r="AJ82" i="2"/>
  <c r="AK82" i="2"/>
  <c r="AM82" i="2"/>
  <c r="AN82" i="2"/>
  <c r="AO82" i="2"/>
  <c r="AP82" i="2"/>
  <c r="AR82" i="2" s="1"/>
  <c r="AQ82" i="2"/>
  <c r="AS82" i="2"/>
  <c r="AT82" i="2"/>
  <c r="AU82" i="2"/>
  <c r="AV82" i="2"/>
  <c r="AW82" i="2"/>
  <c r="AX82" i="2"/>
  <c r="AY82" i="2"/>
  <c r="BA82" i="2"/>
  <c r="BC82" i="2"/>
  <c r="BD82" i="2"/>
  <c r="BE82" i="2"/>
  <c r="BF82" i="2"/>
  <c r="BG82" i="2"/>
  <c r="BH82" i="2"/>
  <c r="BJ82" i="2"/>
  <c r="BK82" i="2"/>
  <c r="BL82" i="2"/>
  <c r="BM82" i="2"/>
  <c r="BN82" i="2"/>
  <c r="BO82" i="2"/>
  <c r="BP82" i="2"/>
  <c r="BQ82" i="2"/>
  <c r="BR82" i="2"/>
  <c r="BS82" i="2"/>
  <c r="BV82" i="2"/>
  <c r="C83" i="2"/>
  <c r="D83" i="2"/>
  <c r="E83" i="2"/>
  <c r="F83" i="2"/>
  <c r="G83" i="2"/>
  <c r="J83" i="2" s="1"/>
  <c r="H83" i="2"/>
  <c r="I83" i="2"/>
  <c r="K83" i="2"/>
  <c r="L83" i="2"/>
  <c r="M83" i="2"/>
  <c r="O83" i="2"/>
  <c r="P83" i="2"/>
  <c r="Q83" i="2"/>
  <c r="R83" i="2"/>
  <c r="S83" i="2"/>
  <c r="T83" i="2"/>
  <c r="U83" i="2"/>
  <c r="V83" i="2"/>
  <c r="W83" i="2"/>
  <c r="X83" i="2"/>
  <c r="Y83" i="2"/>
  <c r="AB83" i="2" s="1"/>
  <c r="Z83" i="2"/>
  <c r="AA83" i="2"/>
  <c r="AC83" i="2"/>
  <c r="AD83" i="2"/>
  <c r="AE83" i="2"/>
  <c r="AF83" i="2"/>
  <c r="AG83" i="2"/>
  <c r="AH83" i="2"/>
  <c r="AI83" i="2"/>
  <c r="AJ83" i="2"/>
  <c r="AK83" i="2"/>
  <c r="AM83" i="2"/>
  <c r="AO83" i="2" s="1"/>
  <c r="AN83" i="2"/>
  <c r="AP83" i="2"/>
  <c r="AR83" i="2" s="1"/>
  <c r="AQ83" i="2"/>
  <c r="AS83" i="2"/>
  <c r="AT83" i="2"/>
  <c r="AU83" i="2"/>
  <c r="AV83" i="2"/>
  <c r="BB83" i="2" s="1"/>
  <c r="AW83" i="2"/>
  <c r="AX83" i="2"/>
  <c r="AY83" i="2"/>
  <c r="BA83" i="2"/>
  <c r="BC83" i="2"/>
  <c r="BD83" i="2"/>
  <c r="BE83" i="2"/>
  <c r="BF83" i="2"/>
  <c r="BG83" i="2"/>
  <c r="BH83" i="2"/>
  <c r="BI83" i="2"/>
  <c r="BJ83" i="2"/>
  <c r="BN83" i="2" s="1"/>
  <c r="BK83" i="2"/>
  <c r="BL83" i="2"/>
  <c r="BM83" i="2"/>
  <c r="BO83" i="2"/>
  <c r="BP83" i="2"/>
  <c r="BQ83" i="2"/>
  <c r="BR83" i="2"/>
  <c r="BS83" i="2"/>
  <c r="BV83" i="2"/>
  <c r="C84" i="2"/>
  <c r="F84" i="2" s="1"/>
  <c r="D84" i="2"/>
  <c r="E84" i="2"/>
  <c r="G84" i="2"/>
  <c r="H84" i="2"/>
  <c r="I84" i="2"/>
  <c r="J84" i="2"/>
  <c r="K84" i="2"/>
  <c r="L84" i="2"/>
  <c r="M84" i="2"/>
  <c r="N84" i="2"/>
  <c r="O84" i="2"/>
  <c r="R84" i="2" s="1"/>
  <c r="P84" i="2"/>
  <c r="Q84" i="2"/>
  <c r="S84" i="2"/>
  <c r="T84" i="2"/>
  <c r="U84" i="2"/>
  <c r="V84" i="2"/>
  <c r="W84" i="2"/>
  <c r="X84" i="2"/>
  <c r="Y84" i="2"/>
  <c r="Z84" i="2"/>
  <c r="AA84" i="2"/>
  <c r="AC84" i="2"/>
  <c r="AD84" i="2"/>
  <c r="AE84" i="2"/>
  <c r="AF84" i="2"/>
  <c r="AG84" i="2"/>
  <c r="AH84" i="2"/>
  <c r="AI84" i="2"/>
  <c r="AJ84" i="2"/>
  <c r="AK84" i="2"/>
  <c r="AL84" i="2"/>
  <c r="AM84" i="2"/>
  <c r="AO84" i="2" s="1"/>
  <c r="AN84" i="2"/>
  <c r="AP84" i="2"/>
  <c r="AR84" i="2" s="1"/>
  <c r="AQ84" i="2"/>
  <c r="AS84" i="2"/>
  <c r="AT84" i="2"/>
  <c r="AU84" i="2"/>
  <c r="AV84" i="2"/>
  <c r="AW84" i="2"/>
  <c r="AX84" i="2"/>
  <c r="AY84" i="2"/>
  <c r="BA84" i="2"/>
  <c r="BC84" i="2"/>
  <c r="BD84" i="2"/>
  <c r="BE84" i="2"/>
  <c r="BF84" i="2"/>
  <c r="BG84" i="2"/>
  <c r="BH84" i="2"/>
  <c r="BI84" i="2"/>
  <c r="BJ84" i="2"/>
  <c r="BK84" i="2"/>
  <c r="BL84" i="2"/>
  <c r="BM84" i="2"/>
  <c r="BO84" i="2"/>
  <c r="BP84" i="2"/>
  <c r="BQ84" i="2"/>
  <c r="BR84" i="2"/>
  <c r="BS84" i="2"/>
  <c r="BV84" i="2"/>
  <c r="C85" i="2"/>
  <c r="D85" i="2"/>
  <c r="E85" i="2"/>
  <c r="G85" i="2"/>
  <c r="H85" i="2"/>
  <c r="I85" i="2"/>
  <c r="J85" i="2"/>
  <c r="K85" i="2"/>
  <c r="L85" i="2"/>
  <c r="M85" i="2"/>
  <c r="N85" i="2"/>
  <c r="O85" i="2"/>
  <c r="P85" i="2"/>
  <c r="Q85" i="2"/>
  <c r="S85" i="2"/>
  <c r="T85" i="2"/>
  <c r="U85" i="2"/>
  <c r="V85" i="2"/>
  <c r="W85" i="2"/>
  <c r="X85" i="2"/>
  <c r="AB85" i="2" s="1"/>
  <c r="Y85" i="2"/>
  <c r="Z85" i="2"/>
  <c r="AA85" i="2"/>
  <c r="AC85" i="2"/>
  <c r="AD85" i="2"/>
  <c r="AG85" i="2" s="1"/>
  <c r="AE85" i="2"/>
  <c r="AF85" i="2"/>
  <c r="AH85" i="2"/>
  <c r="AI85" i="2"/>
  <c r="AJ85" i="2"/>
  <c r="AL85" i="2" s="1"/>
  <c r="AK85" i="2"/>
  <c r="AM85" i="2"/>
  <c r="AN85" i="2"/>
  <c r="AO85" i="2"/>
  <c r="AP85" i="2"/>
  <c r="AR85" i="2" s="1"/>
  <c r="AQ85" i="2"/>
  <c r="AS85" i="2"/>
  <c r="AT85" i="2"/>
  <c r="AU85" i="2"/>
  <c r="AV85" i="2"/>
  <c r="AW85" i="2"/>
  <c r="AX85" i="2"/>
  <c r="AY85" i="2"/>
  <c r="BA85" i="2"/>
  <c r="BC85" i="2"/>
  <c r="BD85" i="2"/>
  <c r="BE85" i="2"/>
  <c r="BF85" i="2"/>
  <c r="BG85" i="2"/>
  <c r="BH85" i="2"/>
  <c r="BI85" i="2"/>
  <c r="BJ85" i="2"/>
  <c r="BN85" i="2" s="1"/>
  <c r="BK85" i="2"/>
  <c r="BL85" i="2"/>
  <c r="BM85" i="2"/>
  <c r="BO85" i="2"/>
  <c r="BP85" i="2"/>
  <c r="BQ85" i="2"/>
  <c r="BR85" i="2"/>
  <c r="BS85" i="2"/>
  <c r="BV85" i="2"/>
  <c r="C86" i="2"/>
  <c r="D86" i="2"/>
  <c r="E86" i="2"/>
  <c r="G86" i="2"/>
  <c r="J86" i="2" s="1"/>
  <c r="H86" i="2"/>
  <c r="I86" i="2"/>
  <c r="K86" i="2"/>
  <c r="L86" i="2"/>
  <c r="M86" i="2"/>
  <c r="N86" i="2"/>
  <c r="O86" i="2"/>
  <c r="R86" i="2" s="1"/>
  <c r="P86" i="2"/>
  <c r="Q86" i="2"/>
  <c r="S86" i="2"/>
  <c r="T86" i="2"/>
  <c r="U86" i="2"/>
  <c r="V86" i="2"/>
  <c r="W86" i="2"/>
  <c r="X86" i="2"/>
  <c r="Y86" i="2"/>
  <c r="Z86" i="2"/>
  <c r="AA86" i="2"/>
  <c r="AB86" i="2"/>
  <c r="AC86" i="2"/>
  <c r="AD86" i="2"/>
  <c r="AG86" i="2" s="1"/>
  <c r="AE86" i="2"/>
  <c r="AF86" i="2"/>
  <c r="AH86" i="2"/>
  <c r="AI86" i="2"/>
  <c r="AJ86" i="2"/>
  <c r="AK86" i="2"/>
  <c r="AL86" i="2" s="1"/>
  <c r="AM86" i="2"/>
  <c r="AN86" i="2"/>
  <c r="AO86" i="2"/>
  <c r="AP86" i="2"/>
  <c r="AR86" i="2" s="1"/>
  <c r="AQ86" i="2"/>
  <c r="AS86" i="2"/>
  <c r="AT86" i="2"/>
  <c r="AU86" i="2"/>
  <c r="AV86" i="2"/>
  <c r="AW86" i="2"/>
  <c r="AX86" i="2"/>
  <c r="AY86" i="2"/>
  <c r="BA86" i="2"/>
  <c r="BC86" i="2"/>
  <c r="BD86" i="2"/>
  <c r="BE86" i="2"/>
  <c r="BF86" i="2"/>
  <c r="BG86" i="2"/>
  <c r="BH86" i="2"/>
  <c r="BI86" i="2"/>
  <c r="BJ86" i="2"/>
  <c r="BK86" i="2"/>
  <c r="BL86" i="2"/>
  <c r="BM86" i="2"/>
  <c r="BN86" i="2"/>
  <c r="BO86" i="2"/>
  <c r="BP86" i="2"/>
  <c r="BQ86" i="2"/>
  <c r="BR86" i="2"/>
  <c r="BS86" i="2"/>
  <c r="BV86" i="2"/>
  <c r="C87" i="2"/>
  <c r="D87" i="2"/>
  <c r="E87" i="2"/>
  <c r="F87" i="2"/>
  <c r="G87" i="2"/>
  <c r="J87" i="2" s="1"/>
  <c r="H87" i="2"/>
  <c r="I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AG87" i="2" s="1"/>
  <c r="AE87" i="2"/>
  <c r="AF87" i="2"/>
  <c r="AH87" i="2"/>
  <c r="AI87" i="2"/>
  <c r="AJ87" i="2"/>
  <c r="AK87" i="2"/>
  <c r="AL87" i="2"/>
  <c r="AM87" i="2"/>
  <c r="AN87" i="2"/>
  <c r="AO87" i="2"/>
  <c r="AP87" i="2"/>
  <c r="AR87" i="2" s="1"/>
  <c r="AQ87" i="2"/>
  <c r="AS87" i="2"/>
  <c r="AT87" i="2"/>
  <c r="AU87" i="2"/>
  <c r="AV87" i="2"/>
  <c r="AW87" i="2"/>
  <c r="AX87" i="2"/>
  <c r="AY87" i="2"/>
  <c r="BA87" i="2"/>
  <c r="BC87" i="2"/>
  <c r="BI87" i="2" s="1"/>
  <c r="BD87" i="2"/>
  <c r="BE87" i="2"/>
  <c r="BF87" i="2"/>
  <c r="BG87" i="2"/>
  <c r="BH87" i="2"/>
  <c r="BJ87" i="2"/>
  <c r="BK87" i="2"/>
  <c r="BL87" i="2"/>
  <c r="BM87" i="2"/>
  <c r="BN87" i="2"/>
  <c r="BO87" i="2"/>
  <c r="BP87" i="2"/>
  <c r="BQ87" i="2"/>
  <c r="BR87" i="2"/>
  <c r="BS87" i="2"/>
  <c r="BV87" i="2"/>
  <c r="C88" i="2"/>
  <c r="D88" i="2"/>
  <c r="E88" i="2"/>
  <c r="F88" i="2"/>
  <c r="G88" i="2"/>
  <c r="J88" i="2" s="1"/>
  <c r="H88" i="2"/>
  <c r="I88" i="2"/>
  <c r="K88" i="2"/>
  <c r="L88" i="2"/>
  <c r="M88" i="2"/>
  <c r="N88" i="2"/>
  <c r="O88" i="2"/>
  <c r="P88" i="2"/>
  <c r="Q88" i="2"/>
  <c r="R88" i="2" s="1"/>
  <c r="S88" i="2"/>
  <c r="T88" i="2"/>
  <c r="U88" i="2"/>
  <c r="V88" i="2"/>
  <c r="W88" i="2"/>
  <c r="X88" i="2"/>
  <c r="Y88" i="2"/>
  <c r="AB88" i="2" s="1"/>
  <c r="Z88" i="2"/>
  <c r="AA88" i="2"/>
  <c r="AC88" i="2"/>
  <c r="AD88" i="2"/>
  <c r="AE88" i="2"/>
  <c r="AF88" i="2"/>
  <c r="AH88" i="2"/>
  <c r="AI88" i="2"/>
  <c r="AJ88" i="2"/>
  <c r="AK88" i="2"/>
  <c r="AL88" i="2"/>
  <c r="AM88" i="2"/>
  <c r="AO88" i="2" s="1"/>
  <c r="AN88" i="2"/>
  <c r="AP88" i="2"/>
  <c r="AR88" i="2" s="1"/>
  <c r="AQ88" i="2"/>
  <c r="AS88" i="2"/>
  <c r="AT88" i="2"/>
  <c r="AU88" i="2"/>
  <c r="AV88" i="2"/>
  <c r="AW88" i="2"/>
  <c r="AX88" i="2"/>
  <c r="BB88" i="2" s="1"/>
  <c r="AY88" i="2"/>
  <c r="BA88" i="2"/>
  <c r="BC88" i="2"/>
  <c r="BI88" i="2" s="1"/>
  <c r="BD88" i="2"/>
  <c r="BE88" i="2"/>
  <c r="BF88" i="2"/>
  <c r="BG88" i="2"/>
  <c r="BH88" i="2"/>
  <c r="BJ88" i="2"/>
  <c r="BK88" i="2"/>
  <c r="BL88" i="2"/>
  <c r="BM88" i="2"/>
  <c r="BN88" i="2" s="1"/>
  <c r="BO88" i="2"/>
  <c r="BP88" i="2"/>
  <c r="BQ88" i="2"/>
  <c r="BR88" i="2"/>
  <c r="BS88" i="2"/>
  <c r="BV88" i="2"/>
  <c r="C89" i="2"/>
  <c r="D89" i="2"/>
  <c r="F89" i="2" s="1"/>
  <c r="E89" i="2"/>
  <c r="G89" i="2"/>
  <c r="J89" i="2" s="1"/>
  <c r="H89" i="2"/>
  <c r="I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G89" i="2" s="1"/>
  <c r="AE89" i="2"/>
  <c r="AF89" i="2"/>
  <c r="AH89" i="2"/>
  <c r="AI89" i="2"/>
  <c r="AJ89" i="2"/>
  <c r="AK89" i="2"/>
  <c r="AL89" i="2"/>
  <c r="AM89" i="2"/>
  <c r="AN89" i="2"/>
  <c r="AO89" i="2"/>
  <c r="AP89" i="2"/>
  <c r="AR89" i="2" s="1"/>
  <c r="AQ89" i="2"/>
  <c r="AS89" i="2"/>
  <c r="AT89" i="2"/>
  <c r="AU89" i="2"/>
  <c r="AV89" i="2"/>
  <c r="AW89" i="2"/>
  <c r="AX89" i="2"/>
  <c r="AY89" i="2"/>
  <c r="BA89" i="2"/>
  <c r="BC89" i="2"/>
  <c r="BI89" i="2" s="1"/>
  <c r="BD89" i="2"/>
  <c r="BE89" i="2"/>
  <c r="BF89" i="2"/>
  <c r="BG89" i="2"/>
  <c r="BH89" i="2"/>
  <c r="BJ89" i="2"/>
  <c r="BK89" i="2"/>
  <c r="BL89" i="2"/>
  <c r="BM89" i="2"/>
  <c r="BN89" i="2"/>
  <c r="BO89" i="2"/>
  <c r="BP89" i="2"/>
  <c r="BQ89" i="2"/>
  <c r="BR89" i="2"/>
  <c r="BS89" i="2"/>
  <c r="BV89" i="2"/>
  <c r="C90" i="2"/>
  <c r="D90" i="2"/>
  <c r="E90" i="2"/>
  <c r="F90" i="2"/>
  <c r="G90" i="2"/>
  <c r="H90" i="2"/>
  <c r="I90" i="2"/>
  <c r="J90" i="2"/>
  <c r="K90" i="2"/>
  <c r="N90" i="2" s="1"/>
  <c r="L90" i="2"/>
  <c r="M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L90" i="2" s="1"/>
  <c r="AI90" i="2"/>
  <c r="AJ90" i="2"/>
  <c r="AK90" i="2"/>
  <c r="AM90" i="2"/>
  <c r="AN90" i="2"/>
  <c r="AO90" i="2"/>
  <c r="AP90" i="2"/>
  <c r="AR90" i="2" s="1"/>
  <c r="AQ90" i="2"/>
  <c r="AS90" i="2"/>
  <c r="AT90" i="2"/>
  <c r="AU90" i="2"/>
  <c r="AV90" i="2"/>
  <c r="BB90" i="2" s="1"/>
  <c r="AW90" i="2"/>
  <c r="AX90" i="2"/>
  <c r="AY90" i="2"/>
  <c r="BA90" i="2"/>
  <c r="BC90" i="2"/>
  <c r="BD90" i="2"/>
  <c r="BE90" i="2"/>
  <c r="BF90" i="2"/>
  <c r="BG90" i="2"/>
  <c r="BH90" i="2"/>
  <c r="BJ90" i="2"/>
  <c r="BK90" i="2"/>
  <c r="BL90" i="2"/>
  <c r="BM90" i="2"/>
  <c r="BN90" i="2"/>
  <c r="BO90" i="2"/>
  <c r="BP90" i="2"/>
  <c r="BQ90" i="2"/>
  <c r="BR90" i="2"/>
  <c r="BS90" i="2"/>
  <c r="BV90" i="2"/>
  <c r="C91" i="2"/>
  <c r="D91" i="2"/>
  <c r="E91" i="2"/>
  <c r="F91" i="2"/>
  <c r="G91" i="2"/>
  <c r="H91" i="2"/>
  <c r="I91" i="2"/>
  <c r="J91" i="2" s="1"/>
  <c r="K91" i="2"/>
  <c r="L91" i="2"/>
  <c r="M91" i="2"/>
  <c r="O91" i="2"/>
  <c r="P91" i="2"/>
  <c r="Q91" i="2"/>
  <c r="R91" i="2"/>
  <c r="S91" i="2"/>
  <c r="T91" i="2"/>
  <c r="U91" i="2"/>
  <c r="V91" i="2"/>
  <c r="W91" i="2"/>
  <c r="X91" i="2"/>
  <c r="AB91" i="2" s="1"/>
  <c r="Y91" i="2"/>
  <c r="Z91" i="2"/>
  <c r="AA91" i="2"/>
  <c r="AC91" i="2"/>
  <c r="AD91" i="2"/>
  <c r="AG91" i="2" s="1"/>
  <c r="AE91" i="2"/>
  <c r="AF91" i="2"/>
  <c r="AH91" i="2"/>
  <c r="AI91" i="2"/>
  <c r="AJ91" i="2"/>
  <c r="AK91" i="2"/>
  <c r="AM91" i="2"/>
  <c r="AN91" i="2"/>
  <c r="AO91" i="2"/>
  <c r="AP91" i="2"/>
  <c r="AR91" i="2" s="1"/>
  <c r="AQ91" i="2"/>
  <c r="AS91" i="2"/>
  <c r="AT91" i="2"/>
  <c r="AU91" i="2"/>
  <c r="AV91" i="2"/>
  <c r="AW91" i="2"/>
  <c r="AX91" i="2"/>
  <c r="AY91" i="2"/>
  <c r="BA91" i="2"/>
  <c r="BC91" i="2"/>
  <c r="BI91" i="2" s="1"/>
  <c r="BD91" i="2"/>
  <c r="BE91" i="2"/>
  <c r="BF91" i="2"/>
  <c r="BG91" i="2"/>
  <c r="BH91" i="2"/>
  <c r="BJ91" i="2"/>
  <c r="BK91" i="2"/>
  <c r="BN91" i="2" s="1"/>
  <c r="BL91" i="2"/>
  <c r="BM91" i="2"/>
  <c r="BO91" i="2"/>
  <c r="BP91" i="2"/>
  <c r="BQ91" i="2"/>
  <c r="BR91" i="2"/>
  <c r="BS91" i="2"/>
  <c r="BV91" i="2"/>
  <c r="C92" i="2"/>
  <c r="D92" i="2"/>
  <c r="E92" i="2"/>
  <c r="F92" i="2"/>
  <c r="G92" i="2"/>
  <c r="H92" i="2"/>
  <c r="I92" i="2"/>
  <c r="J92" i="2"/>
  <c r="K92" i="2"/>
  <c r="L92" i="2"/>
  <c r="M92" i="2"/>
  <c r="O92" i="2"/>
  <c r="R92" i="2" s="1"/>
  <c r="P92" i="2"/>
  <c r="Q92" i="2"/>
  <c r="S92" i="2"/>
  <c r="T92" i="2"/>
  <c r="U92" i="2"/>
  <c r="V92" i="2"/>
  <c r="W92" i="2"/>
  <c r="X92" i="2"/>
  <c r="AB92" i="2" s="1"/>
  <c r="Y92" i="2"/>
  <c r="Z92" i="2"/>
  <c r="AA92" i="2"/>
  <c r="AC92" i="2"/>
  <c r="AD92" i="2"/>
  <c r="AE92" i="2"/>
  <c r="AF92" i="2"/>
  <c r="AG92" i="2"/>
  <c r="AH92" i="2"/>
  <c r="AI92" i="2"/>
  <c r="AJ92" i="2"/>
  <c r="AK92" i="2"/>
  <c r="AM92" i="2"/>
  <c r="AO92" i="2" s="1"/>
  <c r="AN92" i="2"/>
  <c r="AP92" i="2"/>
  <c r="AR92" i="2" s="1"/>
  <c r="AQ92" i="2"/>
  <c r="AS92" i="2"/>
  <c r="AT92" i="2"/>
  <c r="AU92" i="2"/>
  <c r="AV92" i="2"/>
  <c r="AW92" i="2"/>
  <c r="AX92" i="2"/>
  <c r="AY92" i="2"/>
  <c r="BA92" i="2"/>
  <c r="BC92" i="2"/>
  <c r="BD92" i="2"/>
  <c r="BE92" i="2"/>
  <c r="BF92" i="2"/>
  <c r="BG92" i="2"/>
  <c r="BH92" i="2"/>
  <c r="BI92" i="2"/>
  <c r="BJ92" i="2"/>
  <c r="BN92" i="2" s="1"/>
  <c r="BK92" i="2"/>
  <c r="BL92" i="2"/>
  <c r="BM92" i="2"/>
  <c r="BO92" i="2"/>
  <c r="BP92" i="2"/>
  <c r="BQ92" i="2"/>
  <c r="BR92" i="2"/>
  <c r="BS92" i="2"/>
  <c r="BV92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R93" i="2" s="1"/>
  <c r="P93" i="2"/>
  <c r="Q93" i="2"/>
  <c r="S93" i="2"/>
  <c r="T93" i="2"/>
  <c r="U93" i="2"/>
  <c r="V93" i="2"/>
  <c r="W93" i="2"/>
  <c r="X93" i="2"/>
  <c r="Y93" i="2"/>
  <c r="Z93" i="2"/>
  <c r="AA93" i="2"/>
  <c r="AC93" i="2"/>
  <c r="AD93" i="2"/>
  <c r="AE93" i="2"/>
  <c r="AF93" i="2"/>
  <c r="AG93" i="2"/>
  <c r="AH93" i="2"/>
  <c r="AI93" i="2"/>
  <c r="AJ93" i="2"/>
  <c r="AK93" i="2"/>
  <c r="AL93" i="2"/>
  <c r="AM93" i="2"/>
  <c r="AO93" i="2" s="1"/>
  <c r="AN93" i="2"/>
  <c r="AP93" i="2"/>
  <c r="AR93" i="2" s="1"/>
  <c r="AQ93" i="2"/>
  <c r="AS93" i="2"/>
  <c r="AT93" i="2"/>
  <c r="AU93" i="2"/>
  <c r="AV93" i="2"/>
  <c r="BB93" i="2" s="1"/>
  <c r="AW93" i="2"/>
  <c r="AX93" i="2"/>
  <c r="AY93" i="2"/>
  <c r="BA93" i="2"/>
  <c r="BC93" i="2"/>
  <c r="BD93" i="2"/>
  <c r="BE93" i="2"/>
  <c r="BI93" i="2" s="1"/>
  <c r="BF93" i="2"/>
  <c r="BG93" i="2"/>
  <c r="BH93" i="2"/>
  <c r="BJ93" i="2"/>
  <c r="BK93" i="2"/>
  <c r="BL93" i="2"/>
  <c r="BM93" i="2"/>
  <c r="BO93" i="2"/>
  <c r="BP93" i="2"/>
  <c r="BQ93" i="2"/>
  <c r="BR93" i="2"/>
  <c r="BS93" i="2"/>
  <c r="BV93" i="2"/>
  <c r="C94" i="2"/>
  <c r="F94" i="2" s="1"/>
  <c r="D94" i="2"/>
  <c r="E94" i="2"/>
  <c r="G94" i="2"/>
  <c r="H94" i="2"/>
  <c r="I94" i="2"/>
  <c r="J94" i="2" s="1"/>
  <c r="K94" i="2"/>
  <c r="L94" i="2"/>
  <c r="N94" i="2" s="1"/>
  <c r="M94" i="2"/>
  <c r="O94" i="2"/>
  <c r="R94" i="2" s="1"/>
  <c r="P94" i="2"/>
  <c r="Q94" i="2"/>
  <c r="S94" i="2"/>
  <c r="T94" i="2"/>
  <c r="U94" i="2"/>
  <c r="V94" i="2"/>
  <c r="W94" i="2"/>
  <c r="X94" i="2"/>
  <c r="Y94" i="2"/>
  <c r="Z94" i="2"/>
  <c r="AA94" i="2"/>
  <c r="AC94" i="2"/>
  <c r="AD94" i="2"/>
  <c r="AE94" i="2"/>
  <c r="AF94" i="2"/>
  <c r="AG94" i="2"/>
  <c r="AH94" i="2"/>
  <c r="AI94" i="2"/>
  <c r="AJ94" i="2"/>
  <c r="AK94" i="2"/>
  <c r="AL94" i="2"/>
  <c r="AM94" i="2"/>
  <c r="AO94" i="2" s="1"/>
  <c r="AN94" i="2"/>
  <c r="AP94" i="2"/>
  <c r="AR94" i="2" s="1"/>
  <c r="AQ94" i="2"/>
  <c r="AS94" i="2"/>
  <c r="AT94" i="2"/>
  <c r="AU94" i="2"/>
  <c r="AV94" i="2"/>
  <c r="AW94" i="2"/>
  <c r="AX94" i="2"/>
  <c r="AY94" i="2"/>
  <c r="BA94" i="2"/>
  <c r="BC94" i="2"/>
  <c r="BD94" i="2"/>
  <c r="BE94" i="2"/>
  <c r="BF94" i="2"/>
  <c r="BG94" i="2"/>
  <c r="BH94" i="2"/>
  <c r="BI94" i="2"/>
  <c r="BJ94" i="2"/>
  <c r="BK94" i="2"/>
  <c r="BL94" i="2"/>
  <c r="BM94" i="2"/>
  <c r="BO94" i="2"/>
  <c r="BP94" i="2"/>
  <c r="BQ94" i="2"/>
  <c r="BR94" i="2"/>
  <c r="BS94" i="2"/>
  <c r="BV94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S95" i="2"/>
  <c r="T95" i="2"/>
  <c r="U95" i="2"/>
  <c r="V95" i="2"/>
  <c r="W95" i="2"/>
  <c r="X95" i="2"/>
  <c r="Y95" i="2"/>
  <c r="Z95" i="2"/>
  <c r="AA95" i="2"/>
  <c r="AB95" i="2"/>
  <c r="AC95" i="2"/>
  <c r="AD95" i="2"/>
  <c r="AG95" i="2" s="1"/>
  <c r="AE95" i="2"/>
  <c r="AF95" i="2"/>
  <c r="AH95" i="2"/>
  <c r="AI95" i="2"/>
  <c r="AL95" i="2" s="1"/>
  <c r="AJ95" i="2"/>
  <c r="AK95" i="2"/>
  <c r="AM95" i="2"/>
  <c r="AN95" i="2"/>
  <c r="AO95" i="2"/>
  <c r="AP95" i="2"/>
  <c r="AR95" i="2" s="1"/>
  <c r="AQ95" i="2"/>
  <c r="AS95" i="2"/>
  <c r="AT95" i="2"/>
  <c r="AU95" i="2"/>
  <c r="AV95" i="2"/>
  <c r="AW95" i="2"/>
  <c r="AX95" i="2"/>
  <c r="AY95" i="2"/>
  <c r="BA95" i="2"/>
  <c r="BC95" i="2"/>
  <c r="BI95" i="2" s="1"/>
  <c r="BD95" i="2"/>
  <c r="BE95" i="2"/>
  <c r="BF95" i="2"/>
  <c r="BG95" i="2"/>
  <c r="BH95" i="2"/>
  <c r="BJ95" i="2"/>
  <c r="BK95" i="2"/>
  <c r="BL95" i="2"/>
  <c r="BM95" i="2"/>
  <c r="BN95" i="2"/>
  <c r="BO95" i="2"/>
  <c r="BP95" i="2"/>
  <c r="BQ95" i="2"/>
  <c r="BR95" i="2"/>
  <c r="BS95" i="2"/>
  <c r="BV95" i="2"/>
  <c r="C96" i="2"/>
  <c r="D96" i="2"/>
  <c r="E96" i="2"/>
  <c r="G96" i="2"/>
  <c r="H96" i="2"/>
  <c r="I96" i="2"/>
  <c r="K96" i="2"/>
  <c r="L96" i="2"/>
  <c r="M96" i="2"/>
  <c r="N96" i="2"/>
  <c r="O96" i="2"/>
  <c r="R96" i="2" s="1"/>
  <c r="P96" i="2"/>
  <c r="Q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O96" i="2" s="1"/>
  <c r="AN96" i="2"/>
  <c r="AP96" i="2"/>
  <c r="AR96" i="2" s="1"/>
  <c r="AQ96" i="2"/>
  <c r="AS96" i="2"/>
  <c r="AT96" i="2"/>
  <c r="AU96" i="2"/>
  <c r="AV96" i="2"/>
  <c r="AW96" i="2"/>
  <c r="AX96" i="2"/>
  <c r="AY96" i="2"/>
  <c r="BA96" i="2"/>
  <c r="BC96" i="2"/>
  <c r="BD96" i="2"/>
  <c r="BE96" i="2"/>
  <c r="BF96" i="2"/>
  <c r="BG96" i="2"/>
  <c r="BH96" i="2"/>
  <c r="BJ96" i="2"/>
  <c r="BK96" i="2"/>
  <c r="BN96" i="2" s="1"/>
  <c r="BL96" i="2"/>
  <c r="BM96" i="2"/>
  <c r="BO96" i="2"/>
  <c r="BP96" i="2"/>
  <c r="BQ96" i="2"/>
  <c r="BR96" i="2"/>
  <c r="BS96" i="2"/>
  <c r="BV96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G97" i="2" s="1"/>
  <c r="AE97" i="2"/>
  <c r="AF97" i="2"/>
  <c r="AH97" i="2"/>
  <c r="AL97" i="2" s="1"/>
  <c r="AI97" i="2"/>
  <c r="AJ97" i="2"/>
  <c r="AK97" i="2"/>
  <c r="AM97" i="2"/>
  <c r="AN97" i="2"/>
  <c r="AO97" i="2"/>
  <c r="AP97" i="2"/>
  <c r="AR97" i="2" s="1"/>
  <c r="AQ97" i="2"/>
  <c r="AS97" i="2"/>
  <c r="AT97" i="2"/>
  <c r="AU97" i="2"/>
  <c r="AV97" i="2"/>
  <c r="AW97" i="2"/>
  <c r="AX97" i="2"/>
  <c r="AY97" i="2"/>
  <c r="BA97" i="2"/>
  <c r="BC97" i="2"/>
  <c r="BD97" i="2"/>
  <c r="BE97" i="2"/>
  <c r="BF97" i="2"/>
  <c r="BG97" i="2"/>
  <c r="BH97" i="2"/>
  <c r="BJ97" i="2"/>
  <c r="BK97" i="2"/>
  <c r="BL97" i="2"/>
  <c r="BM97" i="2"/>
  <c r="BN97" i="2"/>
  <c r="BO97" i="2"/>
  <c r="BP97" i="2"/>
  <c r="BQ97" i="2"/>
  <c r="BR97" i="2"/>
  <c r="BS97" i="2"/>
  <c r="BV97" i="2"/>
  <c r="C98" i="2"/>
  <c r="D98" i="2"/>
  <c r="E98" i="2"/>
  <c r="F98" i="2"/>
  <c r="G98" i="2"/>
  <c r="H98" i="2"/>
  <c r="I98" i="2"/>
  <c r="J98" i="2"/>
  <c r="K98" i="2"/>
  <c r="N98" i="2" s="1"/>
  <c r="L98" i="2"/>
  <c r="M98" i="2"/>
  <c r="O98" i="2"/>
  <c r="P98" i="2"/>
  <c r="Q98" i="2"/>
  <c r="R98" i="2"/>
  <c r="S98" i="2"/>
  <c r="T98" i="2"/>
  <c r="U98" i="2"/>
  <c r="V98" i="2"/>
  <c r="W98" i="2"/>
  <c r="X98" i="2"/>
  <c r="AB98" i="2" s="1"/>
  <c r="Y98" i="2"/>
  <c r="Z98" i="2"/>
  <c r="AA98" i="2"/>
  <c r="AC98" i="2"/>
  <c r="AD98" i="2"/>
  <c r="AE98" i="2"/>
  <c r="AF98" i="2"/>
  <c r="AG98" i="2"/>
  <c r="AH98" i="2"/>
  <c r="AI98" i="2"/>
  <c r="AJ98" i="2"/>
  <c r="AK98" i="2"/>
  <c r="AM98" i="2"/>
  <c r="AN98" i="2"/>
  <c r="AO98" i="2"/>
  <c r="AP98" i="2"/>
  <c r="AR98" i="2" s="1"/>
  <c r="AQ98" i="2"/>
  <c r="AS98" i="2"/>
  <c r="AT98" i="2"/>
  <c r="AU98" i="2"/>
  <c r="AV98" i="2"/>
  <c r="AW98" i="2"/>
  <c r="AX98" i="2"/>
  <c r="AY98" i="2"/>
  <c r="BA98" i="2"/>
  <c r="BC98" i="2"/>
  <c r="BD98" i="2"/>
  <c r="BE98" i="2"/>
  <c r="BF98" i="2"/>
  <c r="BG98" i="2"/>
  <c r="BH98" i="2"/>
  <c r="BJ98" i="2"/>
  <c r="BK98" i="2"/>
  <c r="BL98" i="2"/>
  <c r="BM98" i="2"/>
  <c r="BN98" i="2" s="1"/>
  <c r="BO98" i="2"/>
  <c r="BP98" i="2"/>
  <c r="BQ98" i="2"/>
  <c r="BR98" i="2"/>
  <c r="BS98" i="2"/>
  <c r="BV98" i="2"/>
  <c r="C99" i="2"/>
  <c r="D99" i="2"/>
  <c r="E99" i="2"/>
  <c r="F99" i="2"/>
  <c r="G99" i="2"/>
  <c r="J99" i="2" s="1"/>
  <c r="H99" i="2"/>
  <c r="I99" i="2"/>
  <c r="K99" i="2"/>
  <c r="N99" i="2" s="1"/>
  <c r="L99" i="2"/>
  <c r="M99" i="2"/>
  <c r="O99" i="2"/>
  <c r="P99" i="2"/>
  <c r="Q99" i="2"/>
  <c r="R99" i="2"/>
  <c r="S99" i="2"/>
  <c r="T99" i="2"/>
  <c r="U99" i="2"/>
  <c r="V99" i="2"/>
  <c r="W99" i="2"/>
  <c r="X99" i="2"/>
  <c r="Y99" i="2"/>
  <c r="AB99" i="2" s="1"/>
  <c r="Z99" i="2"/>
  <c r="AA99" i="2"/>
  <c r="AC99" i="2"/>
  <c r="AD99" i="2"/>
  <c r="AE99" i="2"/>
  <c r="AF99" i="2"/>
  <c r="AH99" i="2"/>
  <c r="AI99" i="2"/>
  <c r="AJ99" i="2"/>
  <c r="AK99" i="2"/>
  <c r="AM99" i="2"/>
  <c r="AN99" i="2"/>
  <c r="AO99" i="2"/>
  <c r="AP99" i="2"/>
  <c r="AR99" i="2" s="1"/>
  <c r="AQ99" i="2"/>
  <c r="AS99" i="2"/>
  <c r="AT99" i="2"/>
  <c r="AU99" i="2"/>
  <c r="AV99" i="2"/>
  <c r="AW99" i="2"/>
  <c r="AX99" i="2"/>
  <c r="AY99" i="2"/>
  <c r="BA99" i="2"/>
  <c r="BC99" i="2"/>
  <c r="BD99" i="2"/>
  <c r="BE99" i="2"/>
  <c r="BI99" i="2" s="1"/>
  <c r="BF99" i="2"/>
  <c r="BG99" i="2"/>
  <c r="BH99" i="2"/>
  <c r="BJ99" i="2"/>
  <c r="BN99" i="2" s="1"/>
  <c r="BK99" i="2"/>
  <c r="BL99" i="2"/>
  <c r="BM99" i="2"/>
  <c r="BO99" i="2"/>
  <c r="BP99" i="2"/>
  <c r="BQ99" i="2"/>
  <c r="BR99" i="2"/>
  <c r="BS99" i="2"/>
  <c r="BV99" i="2"/>
  <c r="C100" i="2"/>
  <c r="F100" i="2" s="1"/>
  <c r="D100" i="2"/>
  <c r="E100" i="2"/>
  <c r="G100" i="2"/>
  <c r="H100" i="2"/>
  <c r="I100" i="2"/>
  <c r="K100" i="2"/>
  <c r="L100" i="2"/>
  <c r="M100" i="2"/>
  <c r="N100" i="2"/>
  <c r="O100" i="2"/>
  <c r="R100" i="2" s="1"/>
  <c r="P100" i="2"/>
  <c r="Q100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AG100" i="2"/>
  <c r="AH100" i="2"/>
  <c r="AI100" i="2"/>
  <c r="AJ100" i="2"/>
  <c r="AK100" i="2"/>
  <c r="AL100" i="2"/>
  <c r="AM100" i="2"/>
  <c r="AO100" i="2" s="1"/>
  <c r="AN100" i="2"/>
  <c r="AP100" i="2"/>
  <c r="AR100" i="2" s="1"/>
  <c r="AQ100" i="2"/>
  <c r="AS100" i="2"/>
  <c r="AT100" i="2"/>
  <c r="AU100" i="2"/>
  <c r="AV100" i="2"/>
  <c r="AW100" i="2"/>
  <c r="AX100" i="2"/>
  <c r="AY100" i="2"/>
  <c r="BA100" i="2"/>
  <c r="BC100" i="2"/>
  <c r="BD100" i="2"/>
  <c r="BE100" i="2"/>
  <c r="BF100" i="2"/>
  <c r="BG100" i="2"/>
  <c r="BH100" i="2"/>
  <c r="BI100" i="2"/>
  <c r="BJ100" i="2"/>
  <c r="BK100" i="2"/>
  <c r="BL100" i="2"/>
  <c r="BM100" i="2"/>
  <c r="BO100" i="2"/>
  <c r="BP100" i="2"/>
  <c r="BQ100" i="2"/>
  <c r="BR100" i="2"/>
  <c r="BS100" i="2"/>
  <c r="BV100" i="2"/>
  <c r="BV3" i="2"/>
  <c r="BR3" i="2"/>
  <c r="BQ3" i="2"/>
  <c r="BP3" i="2"/>
  <c r="BO3" i="2"/>
  <c r="BM3" i="2"/>
  <c r="BH3" i="2"/>
  <c r="BG3" i="2"/>
  <c r="BF3" i="2"/>
  <c r="BA3" i="2"/>
  <c r="AY3" i="2"/>
  <c r="AX3" i="2"/>
  <c r="AU3" i="2"/>
  <c r="AT3" i="2"/>
  <c r="AS3" i="2"/>
  <c r="AF3" i="2"/>
  <c r="AD3" i="2"/>
  <c r="AC3" i="2"/>
  <c r="AA3" i="2"/>
  <c r="Z3" i="2"/>
  <c r="A4" i="2"/>
  <c r="B4" i="2"/>
  <c r="A5" i="2"/>
  <c r="B5" i="2"/>
  <c r="A6" i="2"/>
  <c r="B6" i="2"/>
  <c r="A7" i="2"/>
  <c r="B7" i="2"/>
  <c r="A8" i="2"/>
  <c r="B8" i="2"/>
  <c r="A9" i="2"/>
  <c r="B9" i="2"/>
  <c r="A10" i="2"/>
  <c r="B10" i="2"/>
  <c r="A11" i="2"/>
  <c r="B11" i="2"/>
  <c r="A12" i="2"/>
  <c r="B12" i="2"/>
  <c r="A13" i="2"/>
  <c r="B13" i="2"/>
  <c r="A14" i="2"/>
  <c r="B14" i="2"/>
  <c r="A15" i="2"/>
  <c r="B15" i="2"/>
  <c r="A16" i="2"/>
  <c r="B16" i="2"/>
  <c r="A17" i="2"/>
  <c r="B17" i="2"/>
  <c r="A18" i="2"/>
  <c r="B18" i="2"/>
  <c r="A19" i="2"/>
  <c r="B19" i="2"/>
  <c r="A20" i="2"/>
  <c r="B20" i="2"/>
  <c r="A21" i="2"/>
  <c r="B21" i="2"/>
  <c r="A22" i="2"/>
  <c r="B22" i="2"/>
  <c r="A23" i="2"/>
  <c r="B23" i="2"/>
  <c r="A24" i="2"/>
  <c r="B24" i="2"/>
  <c r="A25" i="2"/>
  <c r="B25" i="2"/>
  <c r="A26" i="2"/>
  <c r="B26" i="2"/>
  <c r="A27" i="2"/>
  <c r="B27" i="2"/>
  <c r="A28" i="2"/>
  <c r="B28" i="2"/>
  <c r="A29" i="2"/>
  <c r="B29" i="2"/>
  <c r="A30" i="2"/>
  <c r="B30" i="2"/>
  <c r="A31" i="2"/>
  <c r="B31" i="2"/>
  <c r="A32" i="2"/>
  <c r="B32" i="2"/>
  <c r="A33" i="2"/>
  <c r="B33" i="2"/>
  <c r="A34" i="2"/>
  <c r="B34" i="2"/>
  <c r="A35" i="2"/>
  <c r="B35" i="2"/>
  <c r="A36" i="2"/>
  <c r="B36" i="2"/>
  <c r="A37" i="2"/>
  <c r="B37" i="2"/>
  <c r="A38" i="2"/>
  <c r="B38" i="2"/>
  <c r="A39" i="2"/>
  <c r="B39" i="2"/>
  <c r="A40" i="2"/>
  <c r="B40" i="2"/>
  <c r="A41" i="2"/>
  <c r="B41" i="2"/>
  <c r="A42" i="2"/>
  <c r="B42" i="2"/>
  <c r="A43" i="2"/>
  <c r="B43" i="2"/>
  <c r="A44" i="2"/>
  <c r="B44" i="2"/>
  <c r="A45" i="2"/>
  <c r="B45" i="2"/>
  <c r="A46" i="2"/>
  <c r="B46" i="2"/>
  <c r="A47" i="2"/>
  <c r="B47" i="2"/>
  <c r="A48" i="2"/>
  <c r="B48" i="2"/>
  <c r="A49" i="2"/>
  <c r="B49" i="2"/>
  <c r="A50" i="2"/>
  <c r="B50" i="2"/>
  <c r="A51" i="2"/>
  <c r="B51" i="2"/>
  <c r="A52" i="2"/>
  <c r="B52" i="2"/>
  <c r="A53" i="2"/>
  <c r="B53" i="2"/>
  <c r="A54" i="2"/>
  <c r="B54" i="2"/>
  <c r="A55" i="2"/>
  <c r="B55" i="2"/>
  <c r="A56" i="2"/>
  <c r="B56" i="2"/>
  <c r="A57" i="2"/>
  <c r="B57" i="2"/>
  <c r="A58" i="2"/>
  <c r="B58" i="2"/>
  <c r="A59" i="2"/>
  <c r="B59" i="2"/>
  <c r="A60" i="2"/>
  <c r="B60" i="2"/>
  <c r="A61" i="2"/>
  <c r="B61" i="2"/>
  <c r="A62" i="2"/>
  <c r="B62" i="2"/>
  <c r="A63" i="2"/>
  <c r="B63" i="2"/>
  <c r="A64" i="2"/>
  <c r="B64" i="2"/>
  <c r="A65" i="2"/>
  <c r="B65" i="2"/>
  <c r="A66" i="2"/>
  <c r="B66" i="2"/>
  <c r="A67" i="2"/>
  <c r="B67" i="2"/>
  <c r="A68" i="2"/>
  <c r="B68" i="2"/>
  <c r="A69" i="2"/>
  <c r="B69" i="2"/>
  <c r="A70" i="2"/>
  <c r="B70" i="2"/>
  <c r="A71" i="2"/>
  <c r="B71" i="2"/>
  <c r="A72" i="2"/>
  <c r="B72" i="2"/>
  <c r="A73" i="2"/>
  <c r="B73" i="2"/>
  <c r="A74" i="2"/>
  <c r="B74" i="2"/>
  <c r="A75" i="2"/>
  <c r="B75" i="2"/>
  <c r="A76" i="2"/>
  <c r="B76" i="2"/>
  <c r="A77" i="2"/>
  <c r="B77" i="2"/>
  <c r="A78" i="2"/>
  <c r="B78" i="2"/>
  <c r="A79" i="2"/>
  <c r="B79" i="2"/>
  <c r="A80" i="2"/>
  <c r="B80" i="2"/>
  <c r="A81" i="2"/>
  <c r="B81" i="2"/>
  <c r="A82" i="2"/>
  <c r="B82" i="2"/>
  <c r="A83" i="2"/>
  <c r="B83" i="2"/>
  <c r="A84" i="2"/>
  <c r="B84" i="2"/>
  <c r="A85" i="2"/>
  <c r="B85" i="2"/>
  <c r="A86" i="2"/>
  <c r="B86" i="2"/>
  <c r="A87" i="2"/>
  <c r="B87" i="2"/>
  <c r="A88" i="2"/>
  <c r="B88" i="2"/>
  <c r="A89" i="2"/>
  <c r="B89" i="2"/>
  <c r="A90" i="2"/>
  <c r="B90" i="2"/>
  <c r="A91" i="2"/>
  <c r="B91" i="2"/>
  <c r="A92" i="2"/>
  <c r="B92" i="2"/>
  <c r="A93" i="2"/>
  <c r="B93" i="2"/>
  <c r="A94" i="2"/>
  <c r="B94" i="2"/>
  <c r="A95" i="2"/>
  <c r="B95" i="2"/>
  <c r="A96" i="2"/>
  <c r="B96" i="2"/>
  <c r="A97" i="2"/>
  <c r="B97" i="2"/>
  <c r="A98" i="2"/>
  <c r="B98" i="2"/>
  <c r="A99" i="2"/>
  <c r="B99" i="2"/>
  <c r="A100" i="2"/>
  <c r="B100" i="2"/>
  <c r="BB98" i="2" l="1"/>
  <c r="BT89" i="2"/>
  <c r="BU89" i="2" s="1"/>
  <c r="BB47" i="2"/>
  <c r="BT87" i="2"/>
  <c r="BU87" i="2" s="1"/>
  <c r="BB99" i="2"/>
  <c r="BB94" i="2"/>
  <c r="BB16" i="2"/>
  <c r="BB23" i="2"/>
  <c r="BT48" i="2"/>
  <c r="BU48" i="2" s="1"/>
  <c r="BT97" i="2"/>
  <c r="BU97" i="2" s="1"/>
  <c r="BT64" i="2"/>
  <c r="BU64" i="2" s="1"/>
  <c r="BT53" i="2"/>
  <c r="BU53" i="2" s="1"/>
  <c r="BT65" i="2"/>
  <c r="BU65" i="2" s="1"/>
  <c r="R85" i="2"/>
  <c r="BI36" i="2"/>
  <c r="J25" i="2"/>
  <c r="BN84" i="2"/>
  <c r="BB71" i="2"/>
  <c r="AB51" i="2"/>
  <c r="BT51" i="2" s="1"/>
  <c r="BU51" i="2" s="1"/>
  <c r="AL22" i="2"/>
  <c r="AL62" i="2"/>
  <c r="BB54" i="2"/>
  <c r="BS5" i="2"/>
  <c r="BI24" i="2"/>
  <c r="AG36" i="2"/>
  <c r="AG29" i="2"/>
  <c r="N25" i="2"/>
  <c r="BB51" i="2"/>
  <c r="F41" i="2"/>
  <c r="BB40" i="2"/>
  <c r="BT40" i="2" s="1"/>
  <c r="BU40" i="2" s="1"/>
  <c r="F36" i="2"/>
  <c r="W35" i="2"/>
  <c r="BS23" i="2"/>
  <c r="BB12" i="2"/>
  <c r="J7" i="2"/>
  <c r="AG88" i="2"/>
  <c r="AG66" i="2"/>
  <c r="BB58" i="2"/>
  <c r="BT58" i="2" s="1"/>
  <c r="BU58" i="2" s="1"/>
  <c r="BT56" i="2"/>
  <c r="BU56" i="2" s="1"/>
  <c r="AB55" i="2"/>
  <c r="AG46" i="2"/>
  <c r="N37" i="2"/>
  <c r="BI31" i="2"/>
  <c r="BN25" i="2"/>
  <c r="BI96" i="2"/>
  <c r="J96" i="2"/>
  <c r="BT70" i="2"/>
  <c r="BU70" i="2" s="1"/>
  <c r="BT46" i="2"/>
  <c r="BU46" i="2" s="1"/>
  <c r="AR42" i="2"/>
  <c r="BI41" i="2"/>
  <c r="BB91" i="2"/>
  <c r="AG80" i="2"/>
  <c r="BN77" i="2"/>
  <c r="BB72" i="2"/>
  <c r="AG70" i="2"/>
  <c r="BI66" i="2"/>
  <c r="BN63" i="2"/>
  <c r="AG56" i="2"/>
  <c r="AB49" i="2"/>
  <c r="BT49" i="2" s="1"/>
  <c r="BU49" i="2" s="1"/>
  <c r="BI46" i="2"/>
  <c r="W26" i="2"/>
  <c r="BT26" i="2" s="1"/>
  <c r="BU26" i="2" s="1"/>
  <c r="AL16" i="2"/>
  <c r="BT16" i="2" s="1"/>
  <c r="BU16" i="2" s="1"/>
  <c r="BI13" i="2"/>
  <c r="BN7" i="2"/>
  <c r="AL7" i="2"/>
  <c r="BN93" i="2"/>
  <c r="N71" i="2"/>
  <c r="AL50" i="2"/>
  <c r="BS42" i="2"/>
  <c r="W38" i="2"/>
  <c r="W19" i="2"/>
  <c r="F96" i="2"/>
  <c r="BT96" i="2" s="1"/>
  <c r="BU96" i="2" s="1"/>
  <c r="BI80" i="2"/>
  <c r="AB76" i="2"/>
  <c r="BI70" i="2"/>
  <c r="AL67" i="2"/>
  <c r="R64" i="2"/>
  <c r="BB55" i="2"/>
  <c r="AG53" i="2"/>
  <c r="AR40" i="2"/>
  <c r="BN32" i="2"/>
  <c r="N28" i="2"/>
  <c r="BB43" i="2"/>
  <c r="J35" i="2"/>
  <c r="BB29" i="2"/>
  <c r="N17" i="2"/>
  <c r="AL98" i="2"/>
  <c r="BT98" i="2" s="1"/>
  <c r="BU98" i="2" s="1"/>
  <c r="BN94" i="2"/>
  <c r="BI81" i="2"/>
  <c r="BT81" i="2" s="1"/>
  <c r="BU81" i="2" s="1"/>
  <c r="BN78" i="2"/>
  <c r="F74" i="2"/>
  <c r="BT74" i="2" s="1"/>
  <c r="BU74" i="2" s="1"/>
  <c r="BB73" i="2"/>
  <c r="BT73" i="2" s="1"/>
  <c r="BU73" i="2" s="1"/>
  <c r="F60" i="2"/>
  <c r="BT60" i="2" s="1"/>
  <c r="BU60" i="2" s="1"/>
  <c r="AG57" i="2"/>
  <c r="BT57" i="2" s="1"/>
  <c r="BU57" i="2" s="1"/>
  <c r="W43" i="2"/>
  <c r="BS17" i="2"/>
  <c r="AL12" i="2"/>
  <c r="BI74" i="2"/>
  <c r="BB59" i="2"/>
  <c r="F30" i="2"/>
  <c r="AB63" i="2"/>
  <c r="BI57" i="2"/>
  <c r="BN45" i="2"/>
  <c r="BI44" i="2"/>
  <c r="BB34" i="2"/>
  <c r="BI23" i="2"/>
  <c r="BI14" i="2"/>
  <c r="BB100" i="2"/>
  <c r="F85" i="2"/>
  <c r="AB77" i="2"/>
  <c r="AL75" i="2"/>
  <c r="BT75" i="2" s="1"/>
  <c r="BU75" i="2" s="1"/>
  <c r="F35" i="2"/>
  <c r="BT35" i="2" s="1"/>
  <c r="BU35" i="2" s="1"/>
  <c r="BS31" i="2"/>
  <c r="R13" i="2"/>
  <c r="BT13" i="2" s="1"/>
  <c r="BU13" i="2" s="1"/>
  <c r="J8" i="2"/>
  <c r="BT8" i="2" s="1"/>
  <c r="BU8" i="2" s="1"/>
  <c r="AG99" i="2"/>
  <c r="BB85" i="2"/>
  <c r="BI38" i="2"/>
  <c r="AB94" i="2"/>
  <c r="AG69" i="2"/>
  <c r="BT69" i="2" s="1"/>
  <c r="BU69" i="2" s="1"/>
  <c r="AL43" i="2"/>
  <c r="AL92" i="2"/>
  <c r="BB78" i="2"/>
  <c r="BN59" i="2"/>
  <c r="BT59" i="2" s="1"/>
  <c r="BU59" i="2" s="1"/>
  <c r="AG49" i="2"/>
  <c r="AB72" i="2"/>
  <c r="BT72" i="2" s="1"/>
  <c r="BU72" i="2" s="1"/>
  <c r="F52" i="2"/>
  <c r="BT52" i="2" s="1"/>
  <c r="BU52" i="2" s="1"/>
  <c r="BN100" i="2"/>
  <c r="BT88" i="2"/>
  <c r="BU88" i="2" s="1"/>
  <c r="AL71" i="2"/>
  <c r="AG67" i="2"/>
  <c r="BT67" i="2" s="1"/>
  <c r="BU67" i="2" s="1"/>
  <c r="BN54" i="2"/>
  <c r="J30" i="2"/>
  <c r="AG23" i="2"/>
  <c r="BI97" i="2"/>
  <c r="BB76" i="2"/>
  <c r="BB62" i="2"/>
  <c r="AB34" i="2"/>
  <c r="BT34" i="2" s="1"/>
  <c r="BU34" i="2" s="1"/>
  <c r="R95" i="2"/>
  <c r="BB92" i="2"/>
  <c r="BT92" i="2" s="1"/>
  <c r="BU92" i="2" s="1"/>
  <c r="AB84" i="2"/>
  <c r="BT84" i="2" s="1"/>
  <c r="BU84" i="2" s="1"/>
  <c r="N91" i="2"/>
  <c r="BT91" i="2" s="1"/>
  <c r="BU91" i="2" s="1"/>
  <c r="AB93" i="2"/>
  <c r="BI90" i="2"/>
  <c r="BT90" i="2" s="1"/>
  <c r="BU90" i="2" s="1"/>
  <c r="BB84" i="2"/>
  <c r="BT82" i="2"/>
  <c r="BU82" i="2" s="1"/>
  <c r="AL58" i="2"/>
  <c r="AL91" i="2"/>
  <c r="N83" i="2"/>
  <c r="BT83" i="2" s="1"/>
  <c r="BU83" i="2" s="1"/>
  <c r="F78" i="2"/>
  <c r="BT78" i="2" s="1"/>
  <c r="BU78" i="2" s="1"/>
  <c r="AG61" i="2"/>
  <c r="BT61" i="2" s="1"/>
  <c r="BU61" i="2" s="1"/>
  <c r="AL19" i="2"/>
  <c r="BS13" i="2"/>
  <c r="AU11" i="2"/>
  <c r="AL8" i="2"/>
  <c r="W7" i="2"/>
  <c r="BI98" i="2"/>
  <c r="BI82" i="2"/>
  <c r="BB77" i="2"/>
  <c r="N76" i="2"/>
  <c r="BT76" i="2" s="1"/>
  <c r="BU76" i="2" s="1"/>
  <c r="AG75" i="2"/>
  <c r="BB63" i="2"/>
  <c r="BN55" i="2"/>
  <c r="BB50" i="2"/>
  <c r="BI42" i="2"/>
  <c r="BS27" i="2"/>
  <c r="BN15" i="2"/>
  <c r="R9" i="2"/>
  <c r="BB7" i="2"/>
  <c r="R79" i="2"/>
  <c r="BT79" i="2" s="1"/>
  <c r="BU79" i="2" s="1"/>
  <c r="AL99" i="2"/>
  <c r="BT99" i="2" s="1"/>
  <c r="BU99" i="2" s="1"/>
  <c r="N92" i="2"/>
  <c r="F86" i="2"/>
  <c r="BT86" i="2" s="1"/>
  <c r="BU86" i="2" s="1"/>
  <c r="AL83" i="2"/>
  <c r="BB67" i="2"/>
  <c r="W44" i="2"/>
  <c r="AB28" i="2"/>
  <c r="AB21" i="2"/>
  <c r="N80" i="2"/>
  <c r="AG51" i="2"/>
  <c r="F50" i="2"/>
  <c r="BB28" i="2"/>
  <c r="AL10" i="2"/>
  <c r="AG59" i="2"/>
  <c r="J42" i="2"/>
  <c r="BB31" i="2"/>
  <c r="BI29" i="2"/>
  <c r="J24" i="2"/>
  <c r="AR11" i="2"/>
  <c r="AL80" i="2"/>
  <c r="BT80" i="2" s="1"/>
  <c r="BU80" i="2" s="1"/>
  <c r="BI78" i="2"/>
  <c r="BB49" i="2"/>
  <c r="BB41" i="2"/>
  <c r="AB38" i="2"/>
  <c r="BS22" i="2"/>
  <c r="AG21" i="2"/>
  <c r="AG68" i="2"/>
  <c r="BT68" i="2" s="1"/>
  <c r="BU68" i="2" s="1"/>
  <c r="AG60" i="2"/>
  <c r="AG52" i="2"/>
  <c r="W41" i="2"/>
  <c r="BN33" i="2"/>
  <c r="AL33" i="2"/>
  <c r="BT33" i="2" s="1"/>
  <c r="BU33" i="2" s="1"/>
  <c r="AU31" i="2"/>
  <c r="W31" i="2"/>
  <c r="AU20" i="2"/>
  <c r="BT20" i="2" s="1"/>
  <c r="BU20" i="2" s="1"/>
  <c r="N19" i="2"/>
  <c r="BT19" i="2" s="1"/>
  <c r="BU19" i="2" s="1"/>
  <c r="AG71" i="2"/>
  <c r="BB45" i="2"/>
  <c r="BT45" i="2" s="1"/>
  <c r="BU45" i="2" s="1"/>
  <c r="AL28" i="2"/>
  <c r="BT28" i="2" s="1"/>
  <c r="BU28" i="2" s="1"/>
  <c r="J100" i="2"/>
  <c r="BB95" i="2"/>
  <c r="AB61" i="2"/>
  <c r="AG54" i="2"/>
  <c r="BT54" i="2" s="1"/>
  <c r="BU54" i="2" s="1"/>
  <c r="AB39" i="2"/>
  <c r="AL37" i="2"/>
  <c r="BS35" i="2"/>
  <c r="BI30" i="2"/>
  <c r="BT25" i="2"/>
  <c r="BU25" i="2" s="1"/>
  <c r="BB21" i="2"/>
  <c r="BT21" i="2" s="1"/>
  <c r="BU21" i="2" s="1"/>
  <c r="BB15" i="2"/>
  <c r="AG72" i="2"/>
  <c r="AG63" i="2"/>
  <c r="F62" i="2"/>
  <c r="AG47" i="2"/>
  <c r="BT47" i="2" s="1"/>
  <c r="BU47" i="2" s="1"/>
  <c r="BB39" i="2"/>
  <c r="BS29" i="2"/>
  <c r="R29" i="2"/>
  <c r="BB27" i="2"/>
  <c r="BT27" i="2" s="1"/>
  <c r="BU27" i="2" s="1"/>
  <c r="W18" i="2"/>
  <c r="BT18" i="2" s="1"/>
  <c r="BU18" i="2" s="1"/>
  <c r="J17" i="2"/>
  <c r="BT17" i="2" s="1"/>
  <c r="BU17" i="2" s="1"/>
  <c r="W15" i="2"/>
  <c r="BT15" i="2" s="1"/>
  <c r="BU15" i="2" s="1"/>
  <c r="AB13" i="2"/>
  <c r="AG55" i="2"/>
  <c r="BT55" i="2" s="1"/>
  <c r="BU55" i="2" s="1"/>
  <c r="BN41" i="2"/>
  <c r="AL31" i="2"/>
  <c r="BB24" i="2"/>
  <c r="N23" i="2"/>
  <c r="BT23" i="2" s="1"/>
  <c r="BU23" i="2" s="1"/>
  <c r="AL14" i="2"/>
  <c r="BB5" i="2"/>
  <c r="BT5" i="2" s="1"/>
  <c r="BU5" i="2" s="1"/>
  <c r="N66" i="2"/>
  <c r="BT66" i="2" s="1"/>
  <c r="BU66" i="2" s="1"/>
  <c r="BB61" i="2"/>
  <c r="BI22" i="2"/>
  <c r="N12" i="2"/>
  <c r="W10" i="2"/>
  <c r="AU36" i="2"/>
  <c r="W36" i="2"/>
  <c r="BB33" i="2"/>
  <c r="AL26" i="2"/>
  <c r="BI6" i="2"/>
  <c r="AB11" i="2"/>
  <c r="BS6" i="2"/>
  <c r="AG5" i="2"/>
  <c r="BB11" i="2"/>
  <c r="J9" i="2"/>
  <c r="BT9" i="2" s="1"/>
  <c r="BU9" i="2" s="1"/>
  <c r="BB4" i="2"/>
  <c r="BT4" i="2" s="1"/>
  <c r="BU4" i="2" s="1"/>
  <c r="AB44" i="2"/>
  <c r="BS21" i="2"/>
  <c r="R21" i="2"/>
  <c r="BI5" i="2"/>
  <c r="BS25" i="2"/>
  <c r="AB19" i="2"/>
  <c r="BS14" i="2"/>
  <c r="AB12" i="2"/>
  <c r="AB5" i="2"/>
  <c r="F43" i="2"/>
  <c r="BB38" i="2"/>
  <c r="BB20" i="2"/>
  <c r="AL18" i="2"/>
  <c r="AG74" i="2"/>
  <c r="AG62" i="2"/>
  <c r="AG50" i="2"/>
  <c r="BN44" i="2"/>
  <c r="BI21" i="2"/>
  <c r="BB13" i="2"/>
  <c r="F44" i="2"/>
  <c r="BB42" i="2"/>
  <c r="BT42" i="2" s="1"/>
  <c r="BU42" i="2" s="1"/>
  <c r="F32" i="2"/>
  <c r="BT32" i="2" s="1"/>
  <c r="BU32" i="2" s="1"/>
  <c r="BB30" i="2"/>
  <c r="AB22" i="2"/>
  <c r="BT22" i="2" s="1"/>
  <c r="BU22" i="2" s="1"/>
  <c r="AB14" i="2"/>
  <c r="BT14" i="2" s="1"/>
  <c r="BU14" i="2" s="1"/>
  <c r="AB6" i="2"/>
  <c r="AB23" i="2"/>
  <c r="AB15" i="2"/>
  <c r="AB7" i="2"/>
  <c r="AB17" i="2"/>
  <c r="AB9" i="2"/>
  <c r="F37" i="2"/>
  <c r="BT37" i="2" s="1"/>
  <c r="BU37" i="2" s="1"/>
  <c r="BB35" i="2"/>
  <c r="BB25" i="2"/>
  <c r="BB17" i="2"/>
  <c r="BB9" i="2"/>
  <c r="BB36" i="2"/>
  <c r="AB25" i="2"/>
  <c r="BB26" i="2"/>
  <c r="BB18" i="2"/>
  <c r="BB10" i="2"/>
  <c r="BS3" i="2"/>
  <c r="T3" i="2"/>
  <c r="BT6" i="2" l="1"/>
  <c r="BU6" i="2" s="1"/>
  <c r="BT24" i="2"/>
  <c r="BU24" i="2" s="1"/>
  <c r="BT95" i="2"/>
  <c r="BU95" i="2" s="1"/>
  <c r="BT31" i="2"/>
  <c r="BU31" i="2" s="1"/>
  <c r="BT85" i="2"/>
  <c r="BU85" i="2" s="1"/>
  <c r="BT71" i="2"/>
  <c r="BU71" i="2" s="1"/>
  <c r="BT77" i="2"/>
  <c r="BU77" i="2" s="1"/>
  <c r="BT11" i="2"/>
  <c r="BU11" i="2" s="1"/>
  <c r="BT10" i="2"/>
  <c r="BU10" i="2" s="1"/>
  <c r="BT63" i="2"/>
  <c r="BU63" i="2" s="1"/>
  <c r="BT29" i="2"/>
  <c r="BU29" i="2" s="1"/>
  <c r="BT39" i="2"/>
  <c r="BU39" i="2" s="1"/>
  <c r="BT94" i="2"/>
  <c r="BU94" i="2" s="1"/>
  <c r="BT38" i="2"/>
  <c r="BU38" i="2" s="1"/>
  <c r="BT93" i="2"/>
  <c r="BU93" i="2" s="1"/>
  <c r="BT7" i="2"/>
  <c r="BU7" i="2" s="1"/>
  <c r="BT100" i="2"/>
  <c r="BU100" i="2" s="1"/>
  <c r="BT44" i="2"/>
  <c r="BU44" i="2" s="1"/>
  <c r="BT12" i="2"/>
  <c r="BU12" i="2" s="1"/>
  <c r="BT41" i="2"/>
  <c r="BU41" i="2" s="1"/>
  <c r="BT50" i="2"/>
  <c r="BU50" i="2" s="1"/>
  <c r="BT30" i="2"/>
  <c r="BU30" i="2" s="1"/>
  <c r="BT62" i="2"/>
  <c r="BU62" i="2" s="1"/>
  <c r="BT43" i="2"/>
  <c r="BU43" i="2" s="1"/>
  <c r="BT36" i="2"/>
  <c r="BU36" i="2" s="1"/>
  <c r="BL3" i="2"/>
  <c r="BK3" i="2"/>
  <c r="BJ3" i="2"/>
  <c r="BE3" i="2"/>
  <c r="BD3" i="2"/>
  <c r="BC3" i="2"/>
  <c r="AW3" i="2"/>
  <c r="AV3" i="2"/>
  <c r="AQ3" i="2"/>
  <c r="AP3" i="2"/>
  <c r="AR3" i="2" s="1"/>
  <c r="AN3" i="2"/>
  <c r="AM3" i="2"/>
  <c r="AK3" i="2"/>
  <c r="AJ3" i="2"/>
  <c r="AI3" i="2"/>
  <c r="AH3" i="2"/>
  <c r="AL3" i="2" s="1"/>
  <c r="AE3" i="2"/>
  <c r="AG3" i="2" s="1"/>
  <c r="Y3" i="2"/>
  <c r="X3" i="2"/>
  <c r="AB3" i="2" s="1"/>
  <c r="V3" i="2"/>
  <c r="U3" i="2"/>
  <c r="S3" i="2"/>
  <c r="W3" i="2" s="1"/>
  <c r="Q3" i="2"/>
  <c r="P3" i="2"/>
  <c r="O3" i="2"/>
  <c r="M3" i="2"/>
  <c r="L3" i="2"/>
  <c r="K3" i="2"/>
  <c r="N3" i="2" s="1"/>
  <c r="I3" i="2"/>
  <c r="H3" i="2"/>
  <c r="G3" i="2"/>
  <c r="BN3" i="2" l="1"/>
  <c r="R3" i="2"/>
  <c r="J3" i="2"/>
  <c r="BI3" i="2"/>
  <c r="BB3" i="2"/>
  <c r="BT3" i="2" s="1"/>
  <c r="BU3" i="2" s="1"/>
  <c r="AO3" i="2"/>
  <c r="E3" i="2"/>
  <c r="D3" i="2"/>
  <c r="A3" i="2"/>
  <c r="C3" i="2"/>
  <c r="F3" i="2" s="1"/>
  <c r="B3" i="2" l="1"/>
</calcChain>
</file>

<file path=xl/sharedStrings.xml><?xml version="1.0" encoding="utf-8"?>
<sst xmlns="http://schemas.openxmlformats.org/spreadsheetml/2006/main" count="181" uniqueCount="114">
  <si>
    <t>item 1</t>
  </si>
  <si>
    <t>item 2</t>
  </si>
  <si>
    <t>item 4</t>
  </si>
  <si>
    <t>item 5</t>
  </si>
  <si>
    <t>item 6a</t>
  </si>
  <si>
    <t>item 6b</t>
  </si>
  <si>
    <t>item 8</t>
  </si>
  <si>
    <t>item 9</t>
  </si>
  <si>
    <t>item 10</t>
  </si>
  <si>
    <t>item 11</t>
  </si>
  <si>
    <t>item 12</t>
  </si>
  <si>
    <t>1a</t>
  </si>
  <si>
    <t>1b</t>
  </si>
  <si>
    <t>1c</t>
  </si>
  <si>
    <t>2a</t>
  </si>
  <si>
    <t>2b</t>
  </si>
  <si>
    <t>2c</t>
  </si>
  <si>
    <t>4a</t>
  </si>
  <si>
    <t>4b</t>
  </si>
  <si>
    <t>4c</t>
  </si>
  <si>
    <t>5a</t>
  </si>
  <si>
    <t>5b</t>
  </si>
  <si>
    <t>5c</t>
  </si>
  <si>
    <t>11a</t>
  </si>
  <si>
    <t>11b</t>
  </si>
  <si>
    <t>11c</t>
  </si>
  <si>
    <t>11d</t>
  </si>
  <si>
    <t>10x8</t>
  </si>
  <si>
    <t>7x5</t>
  </si>
  <si>
    <t>8x4</t>
  </si>
  <si>
    <t>7x9</t>
  </si>
  <si>
    <t>9x0</t>
  </si>
  <si>
    <t>6x1</t>
  </si>
  <si>
    <t>80:10</t>
  </si>
  <si>
    <t>6:6</t>
  </si>
  <si>
    <t>30:5</t>
  </si>
  <si>
    <t>72:9</t>
  </si>
  <si>
    <t>item 3a</t>
  </si>
  <si>
    <t>Item 3b</t>
  </si>
  <si>
    <t>3a.a</t>
  </si>
  <si>
    <t>3a.b</t>
  </si>
  <si>
    <t>3a.c</t>
  </si>
  <si>
    <t>3b.a</t>
  </si>
  <si>
    <t>3b.b</t>
  </si>
  <si>
    <t>3b.c</t>
  </si>
  <si>
    <t>4d</t>
  </si>
  <si>
    <t>5d</t>
  </si>
  <si>
    <t>6a.a</t>
  </si>
  <si>
    <t>6a.b</t>
  </si>
  <si>
    <t>6a.c</t>
  </si>
  <si>
    <t>6a.d</t>
  </si>
  <si>
    <t>6b.a</t>
  </si>
  <si>
    <t>6b.b</t>
  </si>
  <si>
    <t>6b.c</t>
  </si>
  <si>
    <t>6b.d</t>
  </si>
  <si>
    <t>item 7a</t>
  </si>
  <si>
    <t>7a.a</t>
  </si>
  <si>
    <t>7a.b</t>
  </si>
  <si>
    <t>item 7b</t>
  </si>
  <si>
    <t>7b.a</t>
  </si>
  <si>
    <t>7b.b</t>
  </si>
  <si>
    <t>7:1</t>
  </si>
  <si>
    <t>28:4</t>
  </si>
  <si>
    <t>item 13</t>
  </si>
  <si>
    <t>&gt;</t>
  </si>
  <si>
    <t>&lt;</t>
  </si>
  <si>
    <t>Item 1</t>
  </si>
  <si>
    <t>Total</t>
  </si>
  <si>
    <t>Item 2</t>
  </si>
  <si>
    <t>Item 3a</t>
  </si>
  <si>
    <t>Item 4</t>
  </si>
  <si>
    <t>Item 5</t>
  </si>
  <si>
    <t>Item 6a</t>
  </si>
  <si>
    <t>Item 6b</t>
  </si>
  <si>
    <t>Item 7a</t>
  </si>
  <si>
    <t>Item 7b</t>
  </si>
  <si>
    <t>Item 9</t>
  </si>
  <si>
    <t>Item 10</t>
  </si>
  <si>
    <t>Item 11</t>
  </si>
  <si>
    <t>Item 13</t>
  </si>
  <si>
    <t>35-4</t>
  </si>
  <si>
    <t>8*6</t>
  </si>
  <si>
    <t>1.a</t>
  </si>
  <si>
    <t>1.b</t>
  </si>
  <si>
    <t>1.c</t>
  </si>
  <si>
    <t>2.a</t>
  </si>
  <si>
    <t>2.b</t>
  </si>
  <si>
    <t>2.c</t>
  </si>
  <si>
    <t>4.a</t>
  </si>
  <si>
    <t>4.b</t>
  </si>
  <si>
    <t>4.c</t>
  </si>
  <si>
    <t>4.d</t>
  </si>
  <si>
    <t>5.a</t>
  </si>
  <si>
    <t>5.b</t>
  </si>
  <si>
    <t>5.c</t>
  </si>
  <si>
    <t>5.d</t>
  </si>
  <si>
    <t>11.a</t>
  </si>
  <si>
    <t>11.b</t>
  </si>
  <si>
    <t>11.c</t>
  </si>
  <si>
    <t>11.d</t>
  </si>
  <si>
    <t>13.a</t>
  </si>
  <si>
    <t>13.b</t>
  </si>
  <si>
    <t>total 16</t>
  </si>
  <si>
    <t>Item 8</t>
  </si>
  <si>
    <t>Item 12</t>
  </si>
  <si>
    <t>Nombre</t>
  </si>
  <si>
    <t>Comentarios</t>
  </si>
  <si>
    <t>correcto</t>
  </si>
  <si>
    <t>8 respuesta</t>
  </si>
  <si>
    <t>8 operación</t>
  </si>
  <si>
    <t>8 oper.</t>
  </si>
  <si>
    <t>8 resp.</t>
  </si>
  <si>
    <t>% correctas</t>
  </si>
  <si>
    <t>no resueltos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</si>
</sst>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243"/>
        <bgColor indexed="64"/>
      </patternFill>
    </fill>
    <fill>
      <patternFill patternType="solid">
        <fgColor rgb="FFFFE084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3" fillId="1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164" fontId="4" fillId="0" borderId="0" xfId="0" applyNumberFormat="1" applyFont="1"/>
    <xf numFmtId="164" fontId="4" fillId="0" borderId="0" xfId="0" applyNumberFormat="1" applyFont="1" applyAlignment="1">
      <alignment horizontal="right"/>
    </xf>
    <xf numFmtId="9" fontId="4" fillId="0" borderId="0" xfId="1" applyFont="1"/>
    <xf numFmtId="164" fontId="4" fillId="0" borderId="0" xfId="0" applyNumberFormat="1" applyFont="1" applyAlignment="1">
      <alignment horizontal="center" vertical="center"/>
    </xf>
    <xf numFmtId="9" fontId="0" fillId="0" borderId="0" xfId="1" applyFont="1"/>
    <xf numFmtId="0" fontId="4" fillId="0" borderId="0" xfId="0" applyFont="1" applyAlignment="1">
      <alignment horizontal="left" vertical="top"/>
    </xf>
    <xf numFmtId="164" fontId="4" fillId="0" borderId="0" xfId="0" applyNumberFormat="1" applyFont="1" applyAlignment="1">
      <alignment horizontal="left"/>
    </xf>
    <xf numFmtId="49" fontId="3" fillId="12" borderId="1" xfId="0" applyNumberFormat="1" applyFont="1" applyFill="1" applyBorder="1" applyAlignment="1">
      <alignment horizontal="center"/>
    </xf>
    <xf numFmtId="49" fontId="3" fillId="13" borderId="1" xfId="0" applyNumberFormat="1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16" borderId="0" xfId="0" applyFont="1" applyFill="1" applyAlignment="1">
      <alignment horizontal="center"/>
    </xf>
    <xf numFmtId="0" fontId="3" fillId="16" borderId="0" xfId="0" applyFont="1" applyFill="1" applyAlignment="1">
      <alignment horizontal="center"/>
    </xf>
    <xf numFmtId="0" fontId="8" fillId="0" borderId="0" xfId="0" applyFont="1" applyAlignment="1">
      <alignment horizontal="right"/>
    </xf>
    <xf numFmtId="49" fontId="3" fillId="16" borderId="5" xfId="0" applyNumberFormat="1" applyFont="1" applyFill="1" applyBorder="1" applyAlignment="1">
      <alignment horizontal="center"/>
    </xf>
    <xf numFmtId="49" fontId="3" fillId="16" borderId="6" xfId="0" applyNumberFormat="1" applyFont="1" applyFill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right"/>
    </xf>
    <xf numFmtId="0" fontId="8" fillId="0" borderId="10" xfId="0" applyFont="1" applyBorder="1"/>
    <xf numFmtId="164" fontId="8" fillId="0" borderId="10" xfId="0" applyNumberFormat="1" applyFont="1" applyBorder="1"/>
    <xf numFmtId="49" fontId="3" fillId="16" borderId="11" xfId="0" applyNumberFormat="1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0" fontId="3" fillId="10" borderId="7" xfId="0" applyFont="1" applyFill="1" applyBorder="1" applyAlignment="1">
      <alignment horizontal="center"/>
    </xf>
    <xf numFmtId="0" fontId="3" fillId="11" borderId="7" xfId="0" applyFont="1" applyFill="1" applyBorder="1" applyAlignment="1">
      <alignment horizontal="center"/>
    </xf>
    <xf numFmtId="49" fontId="3" fillId="12" borderId="7" xfId="0" applyNumberFormat="1" applyFont="1" applyFill="1" applyBorder="1" applyAlignment="1">
      <alignment horizontal="center"/>
    </xf>
    <xf numFmtId="49" fontId="3" fillId="13" borderId="7" xfId="0" applyNumberFormat="1" applyFont="1" applyFill="1" applyBorder="1" applyAlignment="1">
      <alignment horizontal="center"/>
    </xf>
    <xf numFmtId="0" fontId="3" fillId="14" borderId="7" xfId="0" applyFont="1" applyFill="1" applyBorder="1" applyAlignment="1">
      <alignment horizontal="center"/>
    </xf>
    <xf numFmtId="0" fontId="3" fillId="15" borderId="7" xfId="0" applyFont="1" applyFill="1" applyBorder="1" applyAlignment="1">
      <alignment horizontal="center"/>
    </xf>
    <xf numFmtId="49" fontId="3" fillId="16" borderId="12" xfId="0" applyNumberFormat="1" applyFont="1" applyFill="1" applyBorder="1" applyAlignment="1">
      <alignment horizontal="center"/>
    </xf>
    <xf numFmtId="49" fontId="3" fillId="16" borderId="8" xfId="0" applyNumberFormat="1" applyFont="1" applyFill="1" applyBorder="1" applyAlignment="1">
      <alignment horizontal="center"/>
    </xf>
    <xf numFmtId="49" fontId="3" fillId="16" borderId="13" xfId="0" applyNumberFormat="1" applyFont="1" applyFill="1" applyBorder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/>
    <xf numFmtId="164" fontId="9" fillId="0" borderId="0" xfId="0" applyNumberFormat="1" applyFont="1"/>
    <xf numFmtId="0" fontId="2" fillId="0" borderId="0" xfId="0" applyFont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2" fillId="16" borderId="2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2" fillId="11" borderId="2" xfId="0" applyFont="1" applyFill="1" applyBorder="1" applyAlignment="1">
      <alignment horizontal="center"/>
    </xf>
    <xf numFmtId="0" fontId="2" fillId="11" borderId="4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16" borderId="7" xfId="0" applyFont="1" applyFill="1" applyBorder="1" applyAlignment="1">
      <alignment horizontal="center"/>
    </xf>
    <xf numFmtId="0" fontId="7" fillId="18" borderId="7" xfId="0" applyFont="1" applyFill="1" applyBorder="1" applyAlignment="1">
      <alignment horizontal="center"/>
    </xf>
    <xf numFmtId="0" fontId="7" fillId="18" borderId="12" xfId="0" applyFont="1" applyFill="1" applyBorder="1" applyAlignment="1">
      <alignment horizontal="center"/>
    </xf>
    <xf numFmtId="0" fontId="2" fillId="17" borderId="8" xfId="0" applyFont="1" applyFill="1" applyBorder="1" applyAlignment="1">
      <alignment horizontal="center"/>
    </xf>
    <xf numFmtId="0" fontId="2" fillId="19" borderId="0" xfId="0" applyFont="1" applyFill="1" applyAlignment="1">
      <alignment horizontal="center"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76"/>
  <sheetViews>
    <sheetView workbookViewId="0">
      <pane xSplit="2" ySplit="2" topLeftCell="C3" activePane="bottomRight" state="frozen"/>
      <selection pane="topRight"/>
      <selection pane="bottomLeft"/>
      <selection pane="bottomRight" activeCell="AI3" sqref="AI3"/>
    </sheetView>
  </sheetViews>
  <sheetFormatPr baseColWidth="10" defaultColWidth="8.83203125" defaultRowHeight="15" x14ac:dyDescent="0.2"/>
  <cols>
    <col min="1" max="1" width="11.33203125" style="19" bestFit="1" customWidth="1"/>
    <col min="2" max="2" width="13.6640625" style="19" bestFit="1" customWidth="1"/>
    <col min="35" max="36" width="11.5" customWidth="1"/>
    <col min="53" max="53" width="10.33203125" customWidth="1"/>
    <col min="54" max="54" width="8.6640625" customWidth="1"/>
    <col min="55" max="55" width="8" customWidth="1"/>
    <col min="56" max="56" width="8.1640625" customWidth="1"/>
  </cols>
  <sheetData>
    <row r="1" spans="1:61" s="2" customFormat="1" ht="15" customHeight="1" x14ac:dyDescent="0.15">
      <c r="A1" s="17"/>
      <c r="B1" s="17"/>
      <c r="C1" s="80" t="s">
        <v>0</v>
      </c>
      <c r="D1" s="80"/>
      <c r="E1" s="80"/>
      <c r="F1" s="81" t="s">
        <v>1</v>
      </c>
      <c r="G1" s="81"/>
      <c r="H1" s="81"/>
      <c r="I1" s="84" t="s">
        <v>37</v>
      </c>
      <c r="J1" s="85"/>
      <c r="K1" s="86"/>
      <c r="L1" s="84" t="s">
        <v>38</v>
      </c>
      <c r="M1" s="85"/>
      <c r="N1" s="86"/>
      <c r="O1" s="82" t="s">
        <v>2</v>
      </c>
      <c r="P1" s="82"/>
      <c r="Q1" s="82"/>
      <c r="R1" s="82"/>
      <c r="S1" s="83" t="s">
        <v>3</v>
      </c>
      <c r="T1" s="83"/>
      <c r="U1" s="83"/>
      <c r="V1" s="83"/>
      <c r="W1" s="87" t="s">
        <v>4</v>
      </c>
      <c r="X1" s="88"/>
      <c r="Y1" s="88"/>
      <c r="Z1" s="88"/>
      <c r="AA1" s="89" t="s">
        <v>5</v>
      </c>
      <c r="AB1" s="89"/>
      <c r="AC1" s="89"/>
      <c r="AD1" s="89"/>
      <c r="AE1" s="79" t="s">
        <v>55</v>
      </c>
      <c r="AF1" s="79"/>
      <c r="AG1" s="79" t="s">
        <v>58</v>
      </c>
      <c r="AH1" s="79"/>
      <c r="AI1" s="92" t="s">
        <v>6</v>
      </c>
      <c r="AJ1" s="93"/>
      <c r="AK1" s="90" t="s">
        <v>7</v>
      </c>
      <c r="AL1" s="90"/>
      <c r="AM1" s="90"/>
      <c r="AN1" s="90"/>
      <c r="AO1" s="90"/>
      <c r="AP1" s="90"/>
      <c r="AQ1" s="91" t="s">
        <v>8</v>
      </c>
      <c r="AR1" s="91"/>
      <c r="AS1" s="91"/>
      <c r="AT1" s="91"/>
      <c r="AU1" s="91"/>
      <c r="AV1" s="91"/>
      <c r="AW1" s="76" t="s">
        <v>9</v>
      </c>
      <c r="AX1" s="76"/>
      <c r="AY1" s="76"/>
      <c r="AZ1" s="76"/>
      <c r="BA1" s="4" t="s">
        <v>10</v>
      </c>
      <c r="BB1" s="77" t="s">
        <v>63</v>
      </c>
      <c r="BC1" s="77"/>
      <c r="BD1" s="78"/>
      <c r="BG1" s="75"/>
      <c r="BH1" s="75"/>
      <c r="BI1" s="75"/>
    </row>
    <row r="2" spans="1:61" s="16" customFormat="1" ht="14" x14ac:dyDescent="0.15">
      <c r="A2" s="18" t="s">
        <v>105</v>
      </c>
      <c r="B2" s="18" t="s">
        <v>106</v>
      </c>
      <c r="C2" s="5" t="s">
        <v>82</v>
      </c>
      <c r="D2" s="5" t="s">
        <v>83</v>
      </c>
      <c r="E2" s="5" t="s">
        <v>84</v>
      </c>
      <c r="F2" s="6" t="s">
        <v>85</v>
      </c>
      <c r="G2" s="6" t="s">
        <v>86</v>
      </c>
      <c r="H2" s="6" t="s">
        <v>87</v>
      </c>
      <c r="I2" s="7" t="s">
        <v>39</v>
      </c>
      <c r="J2" s="7" t="s">
        <v>40</v>
      </c>
      <c r="K2" s="7" t="s">
        <v>41</v>
      </c>
      <c r="L2" s="7" t="s">
        <v>42</v>
      </c>
      <c r="M2" s="7" t="s">
        <v>43</v>
      </c>
      <c r="N2" s="7" t="s">
        <v>44</v>
      </c>
      <c r="O2" s="8" t="s">
        <v>88</v>
      </c>
      <c r="P2" s="8" t="s">
        <v>89</v>
      </c>
      <c r="Q2" s="8" t="s">
        <v>90</v>
      </c>
      <c r="R2" s="8" t="s">
        <v>91</v>
      </c>
      <c r="S2" s="9" t="s">
        <v>92</v>
      </c>
      <c r="T2" s="9" t="s">
        <v>93</v>
      </c>
      <c r="U2" s="9" t="s">
        <v>94</v>
      </c>
      <c r="V2" s="9" t="s">
        <v>95</v>
      </c>
      <c r="W2" s="10" t="s">
        <v>47</v>
      </c>
      <c r="X2" s="10" t="s">
        <v>48</v>
      </c>
      <c r="Y2" s="10" t="s">
        <v>49</v>
      </c>
      <c r="Z2" s="10" t="s">
        <v>50</v>
      </c>
      <c r="AA2" s="11" t="s">
        <v>51</v>
      </c>
      <c r="AB2" s="11" t="s">
        <v>52</v>
      </c>
      <c r="AC2" s="11" t="s">
        <v>53</v>
      </c>
      <c r="AD2" s="11" t="s">
        <v>54</v>
      </c>
      <c r="AE2" s="12" t="s">
        <v>56</v>
      </c>
      <c r="AF2" s="12" t="s">
        <v>57</v>
      </c>
      <c r="AG2" s="12" t="s">
        <v>59</v>
      </c>
      <c r="AH2" s="12" t="s">
        <v>60</v>
      </c>
      <c r="AI2" s="13" t="s">
        <v>109</v>
      </c>
      <c r="AJ2" s="13" t="s">
        <v>108</v>
      </c>
      <c r="AK2" s="31" t="s">
        <v>32</v>
      </c>
      <c r="AL2" s="31" t="s">
        <v>27</v>
      </c>
      <c r="AM2" s="31" t="s">
        <v>29</v>
      </c>
      <c r="AN2" s="31" t="s">
        <v>30</v>
      </c>
      <c r="AO2" s="31" t="s">
        <v>31</v>
      </c>
      <c r="AP2" s="31" t="s">
        <v>28</v>
      </c>
      <c r="AQ2" s="32" t="s">
        <v>33</v>
      </c>
      <c r="AR2" s="32" t="s">
        <v>34</v>
      </c>
      <c r="AS2" s="32" t="s">
        <v>62</v>
      </c>
      <c r="AT2" s="32" t="s">
        <v>36</v>
      </c>
      <c r="AU2" s="32" t="s">
        <v>35</v>
      </c>
      <c r="AV2" s="32" t="s">
        <v>61</v>
      </c>
      <c r="AW2" s="14" t="s">
        <v>96</v>
      </c>
      <c r="AX2" s="14" t="s">
        <v>97</v>
      </c>
      <c r="AY2" s="14" t="s">
        <v>98</v>
      </c>
      <c r="AZ2" s="14" t="s">
        <v>99</v>
      </c>
      <c r="BA2" s="15">
        <v>12</v>
      </c>
      <c r="BB2" s="47" t="s">
        <v>100</v>
      </c>
      <c r="BC2" s="48" t="s">
        <v>101</v>
      </c>
      <c r="BD2" s="53" t="s">
        <v>101</v>
      </c>
    </row>
    <row r="3" spans="1:61" x14ac:dyDescent="0.2">
      <c r="B3" s="19" t="s">
        <v>107</v>
      </c>
      <c r="C3" s="46">
        <v>5089</v>
      </c>
      <c r="D3" s="46">
        <v>43005</v>
      </c>
      <c r="E3" s="46">
        <v>300500</v>
      </c>
      <c r="F3" s="46" t="s">
        <v>64</v>
      </c>
      <c r="G3" s="46" t="s">
        <v>64</v>
      </c>
      <c r="H3" s="46" t="s">
        <v>65</v>
      </c>
      <c r="I3" s="46">
        <v>9900</v>
      </c>
      <c r="J3" s="46">
        <v>4600</v>
      </c>
      <c r="K3" s="46">
        <v>4000</v>
      </c>
      <c r="L3" s="46">
        <v>6999</v>
      </c>
      <c r="M3" s="46">
        <v>3490</v>
      </c>
      <c r="N3" s="46">
        <v>3900</v>
      </c>
      <c r="O3" s="46">
        <v>7000</v>
      </c>
      <c r="P3" s="46">
        <v>5300</v>
      </c>
      <c r="Q3" s="46">
        <v>4080</v>
      </c>
      <c r="R3" s="46">
        <v>12500</v>
      </c>
      <c r="S3" s="46">
        <v>500</v>
      </c>
      <c r="T3" s="46">
        <v>250</v>
      </c>
      <c r="U3" s="46">
        <v>350</v>
      </c>
      <c r="V3" s="46">
        <v>1500</v>
      </c>
      <c r="W3" s="46">
        <v>300</v>
      </c>
      <c r="X3" s="46">
        <v>736</v>
      </c>
      <c r="Y3" s="46">
        <v>699</v>
      </c>
      <c r="Z3" s="46">
        <v>354</v>
      </c>
      <c r="AA3" s="46">
        <v>4500</v>
      </c>
      <c r="AB3" s="46">
        <v>64000</v>
      </c>
      <c r="AC3" s="46">
        <v>2500</v>
      </c>
      <c r="AD3" s="46">
        <v>49000</v>
      </c>
      <c r="AE3" s="46">
        <v>584</v>
      </c>
      <c r="AF3" s="46">
        <v>1324</v>
      </c>
      <c r="AG3" s="46">
        <v>644</v>
      </c>
      <c r="AH3" s="46">
        <v>272</v>
      </c>
      <c r="AI3" s="46" t="s">
        <v>80</v>
      </c>
      <c r="AJ3" s="46">
        <v>31</v>
      </c>
      <c r="AK3" s="46">
        <v>6</v>
      </c>
      <c r="AL3" s="46">
        <v>80</v>
      </c>
      <c r="AM3" s="46">
        <v>32</v>
      </c>
      <c r="AN3" s="46">
        <v>63</v>
      </c>
      <c r="AO3" s="46">
        <v>0</v>
      </c>
      <c r="AP3" s="46">
        <v>35</v>
      </c>
      <c r="AQ3" s="46">
        <v>8</v>
      </c>
      <c r="AR3" s="46">
        <v>1</v>
      </c>
      <c r="AS3" s="46">
        <v>7</v>
      </c>
      <c r="AT3" s="46">
        <v>8</v>
      </c>
      <c r="AU3" s="46">
        <v>6</v>
      </c>
      <c r="AV3" s="46">
        <v>7</v>
      </c>
      <c r="AW3" s="46">
        <v>35000</v>
      </c>
      <c r="AX3" s="46">
        <v>1000</v>
      </c>
      <c r="AY3" s="46">
        <v>600</v>
      </c>
      <c r="AZ3" s="46">
        <v>600</v>
      </c>
      <c r="BA3" s="46" t="s">
        <v>81</v>
      </c>
      <c r="BB3" s="46">
        <v>3</v>
      </c>
      <c r="BC3" s="46">
        <v>1</v>
      </c>
      <c r="BD3" s="46">
        <v>2</v>
      </c>
      <c r="BE3" s="46"/>
      <c r="BF3" s="46"/>
      <c r="BG3" s="46"/>
      <c r="BH3" s="46"/>
      <c r="BI3" s="46"/>
    </row>
    <row r="4" spans="1:61" x14ac:dyDescent="0.2">
      <c r="A4"/>
      <c r="B4"/>
    </row>
    <row r="5" spans="1:61" x14ac:dyDescent="0.2">
      <c r="A5"/>
      <c r="B5"/>
    </row>
    <row r="6" spans="1:61" x14ac:dyDescent="0.2">
      <c r="A6"/>
      <c r="B6"/>
    </row>
    <row r="7" spans="1:61" x14ac:dyDescent="0.2">
      <c r="A7"/>
      <c r="B7"/>
    </row>
    <row r="8" spans="1:61" x14ac:dyDescent="0.2">
      <c r="A8"/>
      <c r="B8"/>
    </row>
    <row r="9" spans="1:61" x14ac:dyDescent="0.2">
      <c r="A9"/>
      <c r="B9"/>
    </row>
    <row r="10" spans="1:61" x14ac:dyDescent="0.2">
      <c r="A10"/>
      <c r="B10"/>
    </row>
    <row r="11" spans="1:61" x14ac:dyDescent="0.2">
      <c r="A11"/>
      <c r="B11"/>
    </row>
    <row r="12" spans="1:61" x14ac:dyDescent="0.2">
      <c r="A12"/>
      <c r="B12"/>
    </row>
    <row r="13" spans="1:61" x14ac:dyDescent="0.2">
      <c r="A13"/>
      <c r="B13"/>
    </row>
    <row r="14" spans="1:61" x14ac:dyDescent="0.2">
      <c r="A14"/>
      <c r="B14"/>
    </row>
    <row r="15" spans="1:61" x14ac:dyDescent="0.2">
      <c r="A15"/>
      <c r="B15"/>
    </row>
    <row r="16" spans="1:61" x14ac:dyDescent="0.2">
      <c r="A16"/>
      <c r="B16"/>
    </row>
    <row r="17" spans="1:2" x14ac:dyDescent="0.2">
      <c r="A17"/>
      <c r="B17"/>
    </row>
    <row r="18" spans="1:2" x14ac:dyDescent="0.2">
      <c r="A18"/>
      <c r="B18"/>
    </row>
    <row r="19" spans="1:2" x14ac:dyDescent="0.2">
      <c r="A19"/>
      <c r="B19"/>
    </row>
    <row r="20" spans="1:2" x14ac:dyDescent="0.2">
      <c r="A20"/>
      <c r="B20"/>
    </row>
    <row r="21" spans="1:2" x14ac:dyDescent="0.2">
      <c r="A21"/>
      <c r="B21"/>
    </row>
    <row r="22" spans="1:2" x14ac:dyDescent="0.2">
      <c r="A22"/>
      <c r="B22"/>
    </row>
    <row r="23" spans="1:2" x14ac:dyDescent="0.2">
      <c r="A23"/>
      <c r="B23"/>
    </row>
    <row r="24" spans="1:2" x14ac:dyDescent="0.2">
      <c r="A24"/>
      <c r="B24"/>
    </row>
    <row r="25" spans="1:2" x14ac:dyDescent="0.2">
      <c r="A25"/>
      <c r="B25"/>
    </row>
    <row r="26" spans="1:2" x14ac:dyDescent="0.2">
      <c r="A26"/>
      <c r="B26"/>
    </row>
    <row r="27" spans="1:2" x14ac:dyDescent="0.2">
      <c r="A27"/>
      <c r="B27"/>
    </row>
    <row r="28" spans="1:2" x14ac:dyDescent="0.2">
      <c r="A28"/>
      <c r="B28"/>
    </row>
    <row r="29" spans="1:2" x14ac:dyDescent="0.2">
      <c r="A29"/>
      <c r="B29"/>
    </row>
    <row r="30" spans="1:2" x14ac:dyDescent="0.2">
      <c r="A30"/>
      <c r="B30"/>
    </row>
    <row r="31" spans="1:2" x14ac:dyDescent="0.2">
      <c r="A31"/>
      <c r="B31"/>
    </row>
    <row r="32" spans="1:2" x14ac:dyDescent="0.2">
      <c r="A32"/>
      <c r="B32"/>
    </row>
    <row r="33" spans="1:2" x14ac:dyDescent="0.2">
      <c r="A33"/>
      <c r="B33"/>
    </row>
    <row r="34" spans="1:2" x14ac:dyDescent="0.2">
      <c r="A34"/>
      <c r="B34"/>
    </row>
    <row r="35" spans="1:2" x14ac:dyDescent="0.2">
      <c r="A35"/>
      <c r="B35"/>
    </row>
    <row r="36" spans="1:2" x14ac:dyDescent="0.2">
      <c r="A36"/>
      <c r="B36"/>
    </row>
    <row r="37" spans="1:2" x14ac:dyDescent="0.2">
      <c r="A37"/>
      <c r="B37"/>
    </row>
    <row r="38" spans="1:2" x14ac:dyDescent="0.2">
      <c r="A38"/>
      <c r="B38"/>
    </row>
    <row r="39" spans="1:2" x14ac:dyDescent="0.2">
      <c r="A39"/>
      <c r="B39"/>
    </row>
    <row r="40" spans="1:2" x14ac:dyDescent="0.2">
      <c r="A40"/>
      <c r="B40"/>
    </row>
    <row r="41" spans="1:2" x14ac:dyDescent="0.2">
      <c r="A41"/>
      <c r="B41"/>
    </row>
    <row r="42" spans="1:2" x14ac:dyDescent="0.2">
      <c r="A42"/>
      <c r="B42"/>
    </row>
    <row r="43" spans="1:2" x14ac:dyDescent="0.2">
      <c r="A43"/>
      <c r="B43"/>
    </row>
    <row r="44" spans="1:2" x14ac:dyDescent="0.2">
      <c r="A44"/>
      <c r="B44"/>
    </row>
    <row r="45" spans="1:2" x14ac:dyDescent="0.2">
      <c r="A45"/>
      <c r="B45"/>
    </row>
    <row r="46" spans="1:2" x14ac:dyDescent="0.2">
      <c r="A46"/>
      <c r="B46"/>
    </row>
    <row r="47" spans="1:2" x14ac:dyDescent="0.2">
      <c r="A47"/>
      <c r="B47"/>
    </row>
    <row r="48" spans="1:2" x14ac:dyDescent="0.2">
      <c r="A48"/>
      <c r="B48"/>
    </row>
    <row r="49" spans="1:2" x14ac:dyDescent="0.2">
      <c r="A49"/>
      <c r="B49"/>
    </row>
    <row r="50" spans="1:2" x14ac:dyDescent="0.2">
      <c r="A50"/>
      <c r="B50"/>
    </row>
    <row r="51" spans="1:2" x14ac:dyDescent="0.2">
      <c r="A51"/>
      <c r="B51"/>
    </row>
    <row r="52" spans="1:2" x14ac:dyDescent="0.2">
      <c r="A52"/>
      <c r="B52"/>
    </row>
    <row r="53" spans="1:2" x14ac:dyDescent="0.2">
      <c r="A53"/>
      <c r="B53"/>
    </row>
    <row r="54" spans="1:2" x14ac:dyDescent="0.2">
      <c r="A54"/>
      <c r="B54"/>
    </row>
    <row r="55" spans="1:2" x14ac:dyDescent="0.2">
      <c r="A55"/>
      <c r="B55"/>
    </row>
    <row r="56" spans="1:2" x14ac:dyDescent="0.2">
      <c r="A56"/>
      <c r="B56"/>
    </row>
    <row r="57" spans="1:2" x14ac:dyDescent="0.2">
      <c r="A57"/>
      <c r="B57"/>
    </row>
    <row r="58" spans="1:2" x14ac:dyDescent="0.2">
      <c r="A58"/>
      <c r="B58"/>
    </row>
    <row r="59" spans="1:2" x14ac:dyDescent="0.2">
      <c r="A59"/>
      <c r="B59"/>
    </row>
    <row r="60" spans="1:2" x14ac:dyDescent="0.2">
      <c r="A60"/>
      <c r="B60"/>
    </row>
    <row r="61" spans="1:2" x14ac:dyDescent="0.2">
      <c r="A61"/>
      <c r="B61"/>
    </row>
    <row r="62" spans="1:2" x14ac:dyDescent="0.2">
      <c r="A62"/>
      <c r="B62"/>
    </row>
    <row r="63" spans="1:2" x14ac:dyDescent="0.2">
      <c r="A63"/>
      <c r="B63"/>
    </row>
    <row r="64" spans="1:2" x14ac:dyDescent="0.2">
      <c r="A64"/>
      <c r="B64"/>
    </row>
    <row r="65" spans="1:56" x14ac:dyDescent="0.2">
      <c r="A65"/>
      <c r="B65"/>
    </row>
    <row r="66" spans="1:56" x14ac:dyDescent="0.2">
      <c r="A66"/>
      <c r="B66"/>
    </row>
    <row r="67" spans="1:56" x14ac:dyDescent="0.2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</row>
    <row r="68" spans="1:56" x14ac:dyDescent="0.2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</row>
    <row r="69" spans="1:56" x14ac:dyDescent="0.2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</row>
    <row r="70" spans="1:56" s="21" customFormat="1" x14ac:dyDescent="0.2">
      <c r="A70" s="29"/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</row>
    <row r="71" spans="1:56" s="21" customFormat="1" x14ac:dyDescent="0.2">
      <c r="A71" s="30"/>
      <c r="B71" s="22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</row>
    <row r="72" spans="1:56" s="24" customFormat="1" x14ac:dyDescent="0.2">
      <c r="A72" s="27"/>
      <c r="B72" s="27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</row>
    <row r="73" spans="1:56" x14ac:dyDescent="0.2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</row>
    <row r="75" spans="1:56" s="21" customFormat="1" x14ac:dyDescent="0.2">
      <c r="A75" s="22"/>
      <c r="B75" s="22"/>
      <c r="C75" s="26"/>
      <c r="F75" s="26"/>
      <c r="I75" s="26"/>
      <c r="O75" s="26"/>
      <c r="S75" s="26"/>
      <c r="W75" s="26"/>
      <c r="AA75" s="26"/>
      <c r="AE75" s="26"/>
      <c r="AG75" s="26"/>
      <c r="AI75" s="26"/>
      <c r="AJ75" s="26"/>
      <c r="AK75" s="26"/>
      <c r="AQ75" s="26"/>
      <c r="AW75" s="26"/>
      <c r="BA75" s="26"/>
    </row>
    <row r="76" spans="1:56" x14ac:dyDescent="0.2">
      <c r="AQ76" s="28"/>
    </row>
  </sheetData>
  <sortState xmlns:xlrd2="http://schemas.microsoft.com/office/spreadsheetml/2017/richdata2" ref="A3:BD21">
    <sortCondition ref="A3:A21"/>
  </sortState>
  <mergeCells count="16">
    <mergeCell ref="BG1:BI1"/>
    <mergeCell ref="AW1:AZ1"/>
    <mergeCell ref="BB1:BD1"/>
    <mergeCell ref="AG1:AH1"/>
    <mergeCell ref="C1:E1"/>
    <mergeCell ref="F1:H1"/>
    <mergeCell ref="O1:R1"/>
    <mergeCell ref="S1:V1"/>
    <mergeCell ref="I1:K1"/>
    <mergeCell ref="L1:N1"/>
    <mergeCell ref="W1:Z1"/>
    <mergeCell ref="AA1:AD1"/>
    <mergeCell ref="AE1:AF1"/>
    <mergeCell ref="AK1:AP1"/>
    <mergeCell ref="AQ1:AV1"/>
    <mergeCell ref="AI1:AJ1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0CC13-DFF6-8E41-A3F7-DCF03E16D6B1}">
  <dimension ref="A1:BV1045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V1" sqref="BV1:BV2"/>
    </sheetView>
  </sheetViews>
  <sheetFormatPr baseColWidth="10" defaultColWidth="8.83203125" defaultRowHeight="15" x14ac:dyDescent="0.2"/>
  <cols>
    <col min="1" max="1" width="8.1640625" style="19" bestFit="1" customWidth="1"/>
    <col min="2" max="2" width="13.6640625" style="19" bestFit="1" customWidth="1"/>
    <col min="45" max="45" width="9.1640625" bestFit="1" customWidth="1"/>
    <col min="46" max="46" width="8.33203125" bestFit="1" customWidth="1"/>
    <col min="47" max="47" width="7.6640625" customWidth="1"/>
    <col min="67" max="67" width="10.33203125" customWidth="1"/>
    <col min="68" max="68" width="8.6640625" customWidth="1"/>
    <col min="69" max="69" width="8" customWidth="1"/>
    <col min="70" max="71" width="8.1640625" customWidth="1"/>
    <col min="72" max="72" width="8.5" style="1" customWidth="1"/>
    <col min="73" max="73" width="11.6640625" bestFit="1" customWidth="1"/>
    <col min="74" max="74" width="10.5" bestFit="1" customWidth="1"/>
  </cols>
  <sheetData>
    <row r="1" spans="1:74" s="2" customFormat="1" ht="15" customHeight="1" x14ac:dyDescent="0.15">
      <c r="A1" s="17"/>
      <c r="B1" s="17"/>
      <c r="C1" s="80" t="s">
        <v>0</v>
      </c>
      <c r="D1" s="80"/>
      <c r="E1" s="80"/>
      <c r="F1" s="35" t="s">
        <v>66</v>
      </c>
      <c r="G1" s="81" t="s">
        <v>1</v>
      </c>
      <c r="H1" s="81"/>
      <c r="I1" s="81"/>
      <c r="J1" s="42" t="s">
        <v>68</v>
      </c>
      <c r="K1" s="84" t="s">
        <v>37</v>
      </c>
      <c r="L1" s="85"/>
      <c r="M1" s="86"/>
      <c r="N1" s="37" t="s">
        <v>69</v>
      </c>
      <c r="O1" s="84" t="s">
        <v>38</v>
      </c>
      <c r="P1" s="85"/>
      <c r="Q1" s="86"/>
      <c r="R1" s="38" t="s">
        <v>38</v>
      </c>
      <c r="S1" s="82" t="s">
        <v>2</v>
      </c>
      <c r="T1" s="82"/>
      <c r="U1" s="82"/>
      <c r="V1" s="82"/>
      <c r="W1" s="36" t="s">
        <v>70</v>
      </c>
      <c r="X1" s="83" t="s">
        <v>3</v>
      </c>
      <c r="Y1" s="83"/>
      <c r="Z1" s="83"/>
      <c r="AA1" s="83"/>
      <c r="AB1" s="43" t="s">
        <v>71</v>
      </c>
      <c r="AC1" s="87" t="s">
        <v>4</v>
      </c>
      <c r="AD1" s="88"/>
      <c r="AE1" s="88"/>
      <c r="AF1" s="88"/>
      <c r="AG1" s="54" t="s">
        <v>72</v>
      </c>
      <c r="AH1" s="94" t="s">
        <v>5</v>
      </c>
      <c r="AI1" s="89"/>
      <c r="AJ1" s="89"/>
      <c r="AK1" s="89"/>
      <c r="AL1" s="39" t="s">
        <v>73</v>
      </c>
      <c r="AM1" s="79" t="s">
        <v>74</v>
      </c>
      <c r="AN1" s="79"/>
      <c r="AO1" s="34" t="s">
        <v>74</v>
      </c>
      <c r="AP1" s="79" t="s">
        <v>75</v>
      </c>
      <c r="AQ1" s="79"/>
      <c r="AR1" s="34" t="s">
        <v>75</v>
      </c>
      <c r="AS1" s="92" t="s">
        <v>103</v>
      </c>
      <c r="AT1" s="93"/>
      <c r="AU1" s="3" t="s">
        <v>103</v>
      </c>
      <c r="AV1" s="90" t="s">
        <v>76</v>
      </c>
      <c r="AW1" s="90"/>
      <c r="AX1" s="90"/>
      <c r="AY1" s="90"/>
      <c r="AZ1" s="90"/>
      <c r="BA1" s="90"/>
      <c r="BB1" s="40" t="s">
        <v>76</v>
      </c>
      <c r="BC1" s="91" t="s">
        <v>77</v>
      </c>
      <c r="BD1" s="91"/>
      <c r="BE1" s="91"/>
      <c r="BF1" s="91"/>
      <c r="BG1" s="91"/>
      <c r="BH1" s="91"/>
      <c r="BI1" s="41" t="s">
        <v>77</v>
      </c>
      <c r="BJ1" s="76" t="s">
        <v>78</v>
      </c>
      <c r="BK1" s="76"/>
      <c r="BL1" s="76"/>
      <c r="BM1" s="76"/>
      <c r="BN1" s="33" t="s">
        <v>78</v>
      </c>
      <c r="BO1" s="4" t="s">
        <v>104</v>
      </c>
      <c r="BP1" s="77" t="s">
        <v>79</v>
      </c>
      <c r="BQ1" s="77"/>
      <c r="BR1" s="95"/>
      <c r="BS1" s="44" t="s">
        <v>79</v>
      </c>
      <c r="BT1" s="96" t="s">
        <v>102</v>
      </c>
      <c r="BU1" s="98" t="s">
        <v>112</v>
      </c>
      <c r="BV1" s="99" t="s">
        <v>113</v>
      </c>
    </row>
    <row r="2" spans="1:74" s="16" customFormat="1" ht="14" customHeight="1" x14ac:dyDescent="0.15">
      <c r="A2" s="18" t="s">
        <v>105</v>
      </c>
      <c r="B2" s="18" t="s">
        <v>106</v>
      </c>
      <c r="C2" s="55" t="s">
        <v>11</v>
      </c>
      <c r="D2" s="55" t="s">
        <v>12</v>
      </c>
      <c r="E2" s="55" t="s">
        <v>13</v>
      </c>
      <c r="F2" s="55" t="s">
        <v>67</v>
      </c>
      <c r="G2" s="56" t="s">
        <v>14</v>
      </c>
      <c r="H2" s="56" t="s">
        <v>15</v>
      </c>
      <c r="I2" s="56" t="s">
        <v>16</v>
      </c>
      <c r="J2" s="56" t="s">
        <v>67</v>
      </c>
      <c r="K2" s="57" t="s">
        <v>39</v>
      </c>
      <c r="L2" s="57" t="s">
        <v>40</v>
      </c>
      <c r="M2" s="57" t="s">
        <v>41</v>
      </c>
      <c r="N2" s="57" t="s">
        <v>67</v>
      </c>
      <c r="O2" s="57" t="s">
        <v>42</v>
      </c>
      <c r="P2" s="57" t="s">
        <v>43</v>
      </c>
      <c r="Q2" s="57" t="s">
        <v>44</v>
      </c>
      <c r="R2" s="57" t="s">
        <v>67</v>
      </c>
      <c r="S2" s="58" t="s">
        <v>17</v>
      </c>
      <c r="T2" s="58" t="s">
        <v>18</v>
      </c>
      <c r="U2" s="58" t="s">
        <v>19</v>
      </c>
      <c r="V2" s="58" t="s">
        <v>45</v>
      </c>
      <c r="W2" s="58" t="s">
        <v>67</v>
      </c>
      <c r="X2" s="59" t="s">
        <v>20</v>
      </c>
      <c r="Y2" s="59" t="s">
        <v>21</v>
      </c>
      <c r="Z2" s="59" t="s">
        <v>22</v>
      </c>
      <c r="AA2" s="59" t="s">
        <v>46</v>
      </c>
      <c r="AB2" s="59" t="s">
        <v>67</v>
      </c>
      <c r="AC2" s="60" t="s">
        <v>47</v>
      </c>
      <c r="AD2" s="60" t="s">
        <v>48</v>
      </c>
      <c r="AE2" s="60" t="s">
        <v>49</v>
      </c>
      <c r="AF2" s="60" t="s">
        <v>50</v>
      </c>
      <c r="AG2" s="61" t="s">
        <v>67</v>
      </c>
      <c r="AH2" s="62" t="s">
        <v>51</v>
      </c>
      <c r="AI2" s="62" t="s">
        <v>52</v>
      </c>
      <c r="AJ2" s="62" t="s">
        <v>53</v>
      </c>
      <c r="AK2" s="62" t="s">
        <v>54</v>
      </c>
      <c r="AL2" s="62" t="s">
        <v>67</v>
      </c>
      <c r="AM2" s="63" t="s">
        <v>56</v>
      </c>
      <c r="AN2" s="63" t="s">
        <v>57</v>
      </c>
      <c r="AO2" s="63" t="s">
        <v>67</v>
      </c>
      <c r="AP2" s="63" t="s">
        <v>59</v>
      </c>
      <c r="AQ2" s="63" t="s">
        <v>60</v>
      </c>
      <c r="AR2" s="63" t="s">
        <v>67</v>
      </c>
      <c r="AS2" s="64" t="s">
        <v>110</v>
      </c>
      <c r="AT2" s="64" t="s">
        <v>111</v>
      </c>
      <c r="AU2" s="64" t="s">
        <v>67</v>
      </c>
      <c r="AV2" s="65" t="s">
        <v>32</v>
      </c>
      <c r="AW2" s="65" t="s">
        <v>27</v>
      </c>
      <c r="AX2" s="65" t="s">
        <v>29</v>
      </c>
      <c r="AY2" s="65" t="s">
        <v>30</v>
      </c>
      <c r="AZ2" s="65" t="s">
        <v>31</v>
      </c>
      <c r="BA2" s="65" t="s">
        <v>28</v>
      </c>
      <c r="BB2" s="65" t="s">
        <v>67</v>
      </c>
      <c r="BC2" s="66" t="s">
        <v>33</v>
      </c>
      <c r="BD2" s="66" t="s">
        <v>34</v>
      </c>
      <c r="BE2" s="66" t="s">
        <v>62</v>
      </c>
      <c r="BF2" s="66" t="s">
        <v>36</v>
      </c>
      <c r="BG2" s="66" t="s">
        <v>35</v>
      </c>
      <c r="BH2" s="66" t="s">
        <v>61</v>
      </c>
      <c r="BI2" s="66" t="s">
        <v>67</v>
      </c>
      <c r="BJ2" s="67" t="s">
        <v>23</v>
      </c>
      <c r="BK2" s="67" t="s">
        <v>24</v>
      </c>
      <c r="BL2" s="67" t="s">
        <v>25</v>
      </c>
      <c r="BM2" s="67" t="s">
        <v>26</v>
      </c>
      <c r="BN2" s="67" t="s">
        <v>67</v>
      </c>
      <c r="BO2" s="68">
        <v>12</v>
      </c>
      <c r="BP2" s="69" t="s">
        <v>100</v>
      </c>
      <c r="BQ2" s="70" t="s">
        <v>101</v>
      </c>
      <c r="BR2" s="71" t="s">
        <v>101</v>
      </c>
      <c r="BS2" s="45" t="s">
        <v>67</v>
      </c>
      <c r="BT2" s="97"/>
      <c r="BU2" s="98"/>
      <c r="BV2" s="99"/>
    </row>
    <row r="3" spans="1:74" x14ac:dyDescent="0.2">
      <c r="A3" s="49">
        <f>qualitativ!A3</f>
        <v>0</v>
      </c>
      <c r="B3" s="49" t="str">
        <f>qualitativ!B3</f>
        <v>correcto</v>
      </c>
      <c r="C3" s="50">
        <f>IF(qualitativ!C3=5089,1,0)</f>
        <v>1</v>
      </c>
      <c r="D3" s="50">
        <f>IF(qualitativ!D3=43005,1,0)</f>
        <v>1</v>
      </c>
      <c r="E3" s="50">
        <f>IF(qualitativ!E3=300500,1,0)</f>
        <v>1</v>
      </c>
      <c r="F3" s="50">
        <f>IF(COUNTIF(C3:E3,1)=3,1,IF(COUNTIF(C3:E3,1)=2,0.5,0))</f>
        <v>1</v>
      </c>
      <c r="G3" s="50">
        <f>IF(qualitativ!F3="&gt;",1,0)</f>
        <v>1</v>
      </c>
      <c r="H3" s="50">
        <f>IF(qualitativ!G3="&gt;",1,0)</f>
        <v>1</v>
      </c>
      <c r="I3" s="50">
        <f>IF(qualitativ!H3="&lt;",1,0)</f>
        <v>1</v>
      </c>
      <c r="J3" s="50">
        <f>IF(COUNTIF(G3:I3,1)=3,1,IF(COUNTIF(G3:I3,1)=2,0.5,0))</f>
        <v>1</v>
      </c>
      <c r="K3" s="50">
        <f>IF(qualitativ!I3=9900,1,0)</f>
        <v>1</v>
      </c>
      <c r="L3" s="50">
        <f>IF(qualitativ!J3=4600,1,0)</f>
        <v>1</v>
      </c>
      <c r="M3" s="50">
        <f>IF(qualitativ!K3=4000,1,0)</f>
        <v>1</v>
      </c>
      <c r="N3" s="50">
        <f>IF(COUNTIF(K3:M3,1)=3,1,IF(COUNTIF(K3:M3,1)=2,0.5,0))</f>
        <v>1</v>
      </c>
      <c r="O3" s="50">
        <f>IF(qualitativ!L3=6999,1,0)</f>
        <v>1</v>
      </c>
      <c r="P3" s="50">
        <f>IF(qualitativ!M3=3490,1,0)</f>
        <v>1</v>
      </c>
      <c r="Q3" s="50">
        <f>IF(qualitativ!N3=3900,1,0)</f>
        <v>1</v>
      </c>
      <c r="R3" s="50">
        <f>IF(COUNTIF(O3:Q3,1)=3,1,IF(COUNTIF(O3:Q3,1)=2,0.5,0))</f>
        <v>1</v>
      </c>
      <c r="S3" s="50">
        <f>IF(qualitativ!O3=7000,1,0)</f>
        <v>1</v>
      </c>
      <c r="T3" s="50">
        <f>IF(qualitativ!P3=5300,1,0)</f>
        <v>1</v>
      </c>
      <c r="U3" s="50">
        <f>IF(qualitativ!Q3=4080,1,0)</f>
        <v>1</v>
      </c>
      <c r="V3" s="50">
        <f>IF(qualitativ!R3=12500,1,0)</f>
        <v>1</v>
      </c>
      <c r="W3" s="50">
        <f>IF(COUNTIF(S3:V3,1)=4,1,IF(COUNTIF(S3:V3,1)=3,0.5,0))</f>
        <v>1</v>
      </c>
      <c r="X3" s="50">
        <f>IF(qualitativ!S3=500,1,0)</f>
        <v>1</v>
      </c>
      <c r="Y3" s="50">
        <f>IF(qualitativ!T3=250,1,0)</f>
        <v>1</v>
      </c>
      <c r="Z3" s="50">
        <f>IF(qualitativ!U3=350,1,0)</f>
        <v>1</v>
      </c>
      <c r="AA3" s="50">
        <f>IF(qualitativ!V3=1500,1,0)</f>
        <v>1</v>
      </c>
      <c r="AB3" s="50">
        <f>IF(COUNTIF(X3:AA3,1)=4,1,IF(COUNTIF(X3:AA3,1)=3,0.5,0))</f>
        <v>1</v>
      </c>
      <c r="AC3" s="50">
        <f>IF(qualitativ!W3=300,1,0)</f>
        <v>1</v>
      </c>
      <c r="AD3" s="50">
        <f>IF(qualitativ!X3=736,1,0)</f>
        <v>1</v>
      </c>
      <c r="AE3" s="50">
        <f>IF(qualitativ!Y3=699,1,0)</f>
        <v>1</v>
      </c>
      <c r="AF3" s="50">
        <f>IF(qualitativ!Z3=354,1,0)</f>
        <v>1</v>
      </c>
      <c r="AG3" s="50">
        <f>IF(COUNTIF(AC3:AF3,1)=4,1,IF(COUNTIF(AC3:AF3,1)=3,0.5,0))</f>
        <v>1</v>
      </c>
      <c r="AH3" s="50">
        <f>IF(qualitativ!AA3=4500,1,0)</f>
        <v>1</v>
      </c>
      <c r="AI3" s="50">
        <f>IF(qualitativ!AB3=64000,1,0)</f>
        <v>1</v>
      </c>
      <c r="AJ3" s="50">
        <f>IF(qualitativ!AC3=2500,1,0)</f>
        <v>1</v>
      </c>
      <c r="AK3" s="50">
        <f>IF(qualitativ!AD3=49000,1,0)</f>
        <v>1</v>
      </c>
      <c r="AL3" s="50">
        <f>IF(COUNTIF(AH3:AK3,1)=4,1,IF(COUNTIF(AH3:AK3,1)=3,0.5,0))</f>
        <v>1</v>
      </c>
      <c r="AM3" s="50">
        <f>IF(qualitativ!AE3=584,1,0)</f>
        <v>1</v>
      </c>
      <c r="AN3" s="50">
        <f>IF(qualitativ!AF3=1324,1,0)</f>
        <v>1</v>
      </c>
      <c r="AO3" s="50">
        <f>IF(COUNTIF(AM3:AN3,1)=2,1,IF(COUNTIF(AM3:AN3,1)=1,0.5,0))</f>
        <v>1</v>
      </c>
      <c r="AP3" s="50">
        <f>IF(qualitativ!AG3=644,1,0)</f>
        <v>1</v>
      </c>
      <c r="AQ3" s="50">
        <f>IF(qualitativ!AH3=272,1,0)</f>
        <v>1</v>
      </c>
      <c r="AR3" s="50">
        <f>IF(COUNTIF(AP3:AQ3,1)=2,1,IF(COUNTIF(AP3:AQ3,1)=1,0.5,0))</f>
        <v>1</v>
      </c>
      <c r="AS3" s="50">
        <f>IF(OR(qualitativ!AI3="35-4",qualitativ!AI3="35-4=31"),1,0)</f>
        <v>1</v>
      </c>
      <c r="AT3" s="50">
        <f>IF(qualitativ!AJ3=31,1,0)</f>
        <v>1</v>
      </c>
      <c r="AU3" s="50">
        <f>IF(COUNTIF(AS3:AT3,1)=2,1,IF(COUNTIF(AS3:AT3,1)=1,0.5,0))</f>
        <v>1</v>
      </c>
      <c r="AV3" s="50">
        <f>IF(qualitativ!AK3=6,1,0)</f>
        <v>1</v>
      </c>
      <c r="AW3" s="50">
        <f>IF(qualitativ!AL3=80,1,0)</f>
        <v>1</v>
      </c>
      <c r="AX3" s="50">
        <f>IF(qualitativ!AM3=32,1,0)</f>
        <v>1</v>
      </c>
      <c r="AY3" s="50">
        <f>IF(qualitativ!AN3=63,1,0)</f>
        <v>1</v>
      </c>
      <c r="AZ3" s="50">
        <f>IF(AND(qualitativ!AO3=0,ISBLANK(qualitativ!AO3)=FALSE),1,0)</f>
        <v>1</v>
      </c>
      <c r="BA3" s="50">
        <f>IF(qualitativ!AP3=35,1,0)</f>
        <v>1</v>
      </c>
      <c r="BB3" s="50">
        <f>IF(COUNTIF(AV3:BA3,1)=6,1,IF(COUNTIF(AV3:BA3,1)=5,0.5,0))</f>
        <v>1</v>
      </c>
      <c r="BC3" s="50">
        <f>IF(qualitativ!AQ3=8,1,0)</f>
        <v>1</v>
      </c>
      <c r="BD3" s="50">
        <f>IF(qualitativ!AR3=1,1,0)</f>
        <v>1</v>
      </c>
      <c r="BE3" s="50">
        <f>IF(qualitativ!AS3=7,1,0)</f>
        <v>1</v>
      </c>
      <c r="BF3" s="50">
        <f>IF(qualitativ!AT3=8,1,0)</f>
        <v>1</v>
      </c>
      <c r="BG3" s="50">
        <f>IF(qualitativ!AU3=6,1,0)</f>
        <v>1</v>
      </c>
      <c r="BH3" s="50">
        <f>IF(qualitativ!AV3=7,1,0)</f>
        <v>1</v>
      </c>
      <c r="BI3" s="50">
        <f>IF(COUNTIF(BC3:BH3,1)=6,1,IF(COUNTIF(BC3:BH3,1)=5,0.5,0))</f>
        <v>1</v>
      </c>
      <c r="BJ3" s="50">
        <f>IF(qualitativ!AW3=35000,1,0)</f>
        <v>1</v>
      </c>
      <c r="BK3" s="50">
        <f>IF(qualitativ!AX3=1000,1,0)</f>
        <v>1</v>
      </c>
      <c r="BL3" s="50">
        <f>IF(qualitativ!AY3=600,1,0)</f>
        <v>1</v>
      </c>
      <c r="BM3" s="50">
        <f>IF(qualitativ!AZ3=600,1,0)</f>
        <v>1</v>
      </c>
      <c r="BN3" s="50">
        <f>IF(COUNTIF(BJ3:BM3,1)=4,1,IF(COUNTIF(BJ3:BM3,1)=3,0.5,0))</f>
        <v>1</v>
      </c>
      <c r="BO3" s="50">
        <f>IF(OR(qualitativ!BA3="8*6",qualitativ!BA3="6*8",qualitativ!BA3="8*6=48",qualitativ!BA3="6*8=48"),1,0)</f>
        <v>1</v>
      </c>
      <c r="BP3" s="50">
        <f>IF(OR(qualitativ!BB3=3),1,0)</f>
        <v>1</v>
      </c>
      <c r="BQ3" s="50">
        <f>IF(OR(qualitativ!BC3=1),1,0)</f>
        <v>1</v>
      </c>
      <c r="BR3" s="50">
        <f>IF(OR(qualitativ!BD3=2),1,0)</f>
        <v>1</v>
      </c>
      <c r="BS3" s="50">
        <f>IF(COUNTIF(BP3:BR3,1)=3,1,IF(COUNTIF(BP3:BR3,1)=2,0.5,0))</f>
        <v>1</v>
      </c>
      <c r="BT3" s="51">
        <f>F3+J3+N3+R3+W3+AB3+AG3+AL3+AO3+AR3+AU3+BB3+BI3+BN3+BO3+BS3</f>
        <v>16</v>
      </c>
      <c r="BU3" s="52">
        <f>BT3/16</f>
        <v>1</v>
      </c>
      <c r="BV3" s="51">
        <f>COUNTIF(qualitativ!C3:BD3,999)</f>
        <v>0</v>
      </c>
    </row>
    <row r="4" spans="1:74" x14ac:dyDescent="0.2">
      <c r="A4" s="19">
        <f>qualitativ!A4</f>
        <v>0</v>
      </c>
      <c r="B4" s="19">
        <f>qualitativ!B4</f>
        <v>0</v>
      </c>
      <c r="C4" s="72">
        <f>IF(qualitativ!C4=5089,1,0)</f>
        <v>0</v>
      </c>
      <c r="D4" s="72">
        <f>IF(qualitativ!D4=43005,1,0)</f>
        <v>0</v>
      </c>
      <c r="E4" s="72">
        <f>IF(qualitativ!E4=300500,1,0)</f>
        <v>0</v>
      </c>
      <c r="F4" s="72">
        <f t="shared" ref="F4:F67" si="0">IF(COUNTIF(C4:E4,1)=3,1,IF(COUNTIF(C4:E4,1)=2,0.5,0))</f>
        <v>0</v>
      </c>
      <c r="G4" s="72">
        <f>IF(qualitativ!F4="&gt;",1,0)</f>
        <v>0</v>
      </c>
      <c r="H4" s="72">
        <f>IF(qualitativ!G4="&gt;",1,0)</f>
        <v>0</v>
      </c>
      <c r="I4" s="72">
        <f>IF(qualitativ!H4="&lt;",1,0)</f>
        <v>0</v>
      </c>
      <c r="J4" s="72">
        <f t="shared" ref="J4:J67" si="1">IF(COUNTIF(G4:I4,1)=3,1,IF(COUNTIF(G4:I4,1)=2,0.5,0))</f>
        <v>0</v>
      </c>
      <c r="K4" s="72">
        <f>IF(qualitativ!I4=9900,1,0)</f>
        <v>0</v>
      </c>
      <c r="L4" s="72">
        <f>IF(qualitativ!J4=4600,1,0)</f>
        <v>0</v>
      </c>
      <c r="M4" s="72">
        <f>IF(qualitativ!K4=4000,1,0)</f>
        <v>0</v>
      </c>
      <c r="N4" s="72">
        <f t="shared" ref="N4:N67" si="2">IF(COUNTIF(K4:M4,1)=3,1,IF(COUNTIF(K4:M4,1)=2,0.5,0))</f>
        <v>0</v>
      </c>
      <c r="O4" s="72">
        <f>IF(qualitativ!L4=6999,1,0)</f>
        <v>0</v>
      </c>
      <c r="P4" s="72">
        <f>IF(qualitativ!M4=3490,1,0)</f>
        <v>0</v>
      </c>
      <c r="Q4" s="72">
        <f>IF(qualitativ!N4=3900,1,0)</f>
        <v>0</v>
      </c>
      <c r="R4" s="72">
        <f t="shared" ref="R4:R67" si="3">IF(COUNTIF(O4:Q4,1)=3,1,IF(COUNTIF(O4:Q4,1)=2,0.5,0))</f>
        <v>0</v>
      </c>
      <c r="S4" s="72">
        <f>IF(qualitativ!O4=7000,1,0)</f>
        <v>0</v>
      </c>
      <c r="T4" s="72">
        <f>IF(qualitativ!P4=5300,1,0)</f>
        <v>0</v>
      </c>
      <c r="U4" s="72">
        <f>IF(qualitativ!Q4=4080,1,0)</f>
        <v>0</v>
      </c>
      <c r="V4" s="72">
        <f>IF(qualitativ!R4=12500,1,0)</f>
        <v>0</v>
      </c>
      <c r="W4" s="72">
        <f t="shared" ref="W4:W67" si="4">IF(COUNTIF(S4:V4,1)=4,1,IF(COUNTIF(S4:V4,1)=3,0.5,0))</f>
        <v>0</v>
      </c>
      <c r="X4" s="72">
        <f>IF(qualitativ!S4=500,1,0)</f>
        <v>0</v>
      </c>
      <c r="Y4" s="72">
        <f>IF(qualitativ!T4=250,1,0)</f>
        <v>0</v>
      </c>
      <c r="Z4" s="72">
        <f>IF(qualitativ!U4=350,1,0)</f>
        <v>0</v>
      </c>
      <c r="AA4" s="72">
        <f>IF(qualitativ!V4=1500,1,0)</f>
        <v>0</v>
      </c>
      <c r="AB4" s="72">
        <f t="shared" ref="AB4:AB67" si="5">IF(COUNTIF(X4:AA4,1)=4,1,IF(COUNTIF(X4:AA4,1)=3,0.5,0))</f>
        <v>0</v>
      </c>
      <c r="AC4" s="72">
        <f>IF(qualitativ!W4=300,1,0)</f>
        <v>0</v>
      </c>
      <c r="AD4" s="72">
        <f>IF(qualitativ!X4=736,1,0)</f>
        <v>0</v>
      </c>
      <c r="AE4" s="72">
        <f>IF(qualitativ!Y4=699,1,0)</f>
        <v>0</v>
      </c>
      <c r="AF4" s="72">
        <f>IF(qualitativ!Z4=354,1,0)</f>
        <v>0</v>
      </c>
      <c r="AG4" s="72">
        <f t="shared" ref="AG4:AG67" si="6">IF(COUNTIF(AC4:AF4,1)=4,1,IF(COUNTIF(AC4:AF4,1)=3,0.5,0))</f>
        <v>0</v>
      </c>
      <c r="AH4" s="72">
        <f>IF(qualitativ!AA4=4500,1,0)</f>
        <v>0</v>
      </c>
      <c r="AI4" s="72">
        <f>IF(qualitativ!AB4=64000,1,0)</f>
        <v>0</v>
      </c>
      <c r="AJ4" s="72">
        <f>IF(qualitativ!AC4=2500,1,0)</f>
        <v>0</v>
      </c>
      <c r="AK4" s="72">
        <f>IF(qualitativ!AD4=49000,1,0)</f>
        <v>0</v>
      </c>
      <c r="AL4" s="72">
        <f t="shared" ref="AL4:AL67" si="7">IF(COUNTIF(AH4:AK4,1)=4,1,IF(COUNTIF(AH4:AK4,1)=3,0.5,0))</f>
        <v>0</v>
      </c>
      <c r="AM4" s="72">
        <f>IF(qualitativ!AE4=584,1,0)</f>
        <v>0</v>
      </c>
      <c r="AN4" s="72">
        <f>IF(qualitativ!AF4=1324,1,0)</f>
        <v>0</v>
      </c>
      <c r="AO4" s="72">
        <f t="shared" ref="AO4:AO67" si="8">IF(COUNTIF(AM4:AN4,1)=2,1,IF(COUNTIF(AM4:AN4,1)=1,0.5,0))</f>
        <v>0</v>
      </c>
      <c r="AP4" s="72">
        <f>IF(qualitativ!AG4=644,1,0)</f>
        <v>0</v>
      </c>
      <c r="AQ4" s="72">
        <f>IF(qualitativ!AH4=272,1,0)</f>
        <v>0</v>
      </c>
      <c r="AR4" s="72">
        <f t="shared" ref="AR4:AR67" si="9">IF(COUNTIF(AP4:AQ4,1)=2,1,IF(COUNTIF(AP4:AQ4,1)=1,0.5,0))</f>
        <v>0</v>
      </c>
      <c r="AS4" s="72">
        <f>IF(OR(qualitativ!AI4="35-4",qualitativ!AI4="35-4=31"),1,0)</f>
        <v>0</v>
      </c>
      <c r="AT4" s="72">
        <f>IF(qualitativ!AJ4=31,1,0)</f>
        <v>0</v>
      </c>
      <c r="AU4" s="72">
        <f t="shared" ref="AU4:AU67" si="10">IF(COUNTIF(AS4:AT4,1)=2,1,IF(COUNTIF(AS4:AT4,1)=1,0.5,0))</f>
        <v>0</v>
      </c>
      <c r="AV4" s="72">
        <f>IF(qualitativ!AK4=6,1,0)</f>
        <v>0</v>
      </c>
      <c r="AW4" s="72">
        <f>IF(qualitativ!AL4=80,1,0)</f>
        <v>0</v>
      </c>
      <c r="AX4" s="72">
        <f>IF(qualitativ!AM4=32,1,0)</f>
        <v>0</v>
      </c>
      <c r="AY4" s="72">
        <f>IF(qualitativ!AN4=63,1,0)</f>
        <v>0</v>
      </c>
      <c r="AZ4" s="72">
        <f>IF(AND(qualitativ!AO4=0,ISBLANK(qualitativ!AO4)=FALSE),1,0)</f>
        <v>0</v>
      </c>
      <c r="BA4" s="72">
        <f>IF(qualitativ!AP4=35,1,0)</f>
        <v>0</v>
      </c>
      <c r="BB4" s="72">
        <f t="shared" ref="BB4:BB67" si="11">IF(COUNTIF(AV4:BA4,1)=6,1,IF(COUNTIF(AV4:BA4,1)=5,0.5,0))</f>
        <v>0</v>
      </c>
      <c r="BC4" s="72">
        <f>IF(qualitativ!AQ4=8,1,0)</f>
        <v>0</v>
      </c>
      <c r="BD4" s="72">
        <f>IF(qualitativ!AR4=1,1,0)</f>
        <v>0</v>
      </c>
      <c r="BE4" s="72">
        <f>IF(qualitativ!AS4=7,1,0)</f>
        <v>0</v>
      </c>
      <c r="BF4" s="72">
        <f>IF(qualitativ!AT4=8,1,0)</f>
        <v>0</v>
      </c>
      <c r="BG4" s="72">
        <f>IF(qualitativ!AU4=6,1,0)</f>
        <v>0</v>
      </c>
      <c r="BH4" s="72">
        <f>IF(qualitativ!AV4=7,1,0)</f>
        <v>0</v>
      </c>
      <c r="BI4" s="72">
        <f t="shared" ref="BI4:BI67" si="12">IF(COUNTIF(BC4:BH4,1)=6,1,IF(COUNTIF(BC4:BH4,1)=5,0.5,0))</f>
        <v>0</v>
      </c>
      <c r="BJ4" s="72">
        <f>IF(qualitativ!AW4=35000,1,0)</f>
        <v>0</v>
      </c>
      <c r="BK4" s="72">
        <f>IF(qualitativ!AX4=1000,1,0)</f>
        <v>0</v>
      </c>
      <c r="BL4" s="72">
        <f>IF(qualitativ!AY4=600,1,0)</f>
        <v>0</v>
      </c>
      <c r="BM4" s="72">
        <f>IF(qualitativ!AZ4=600,1,0)</f>
        <v>0</v>
      </c>
      <c r="BN4" s="72">
        <f t="shared" ref="BN4:BN67" si="13">IF(COUNTIF(BJ4:BM4,1)=4,1,IF(COUNTIF(BJ4:BM4,1)=3,0.5,0))</f>
        <v>0</v>
      </c>
      <c r="BO4" s="72">
        <f>IF(OR(qualitativ!BA4="8*6",qualitativ!BA4="6*8",qualitativ!BA4="8*6=48",qualitativ!BA4="6*8=48"),1,0)</f>
        <v>0</v>
      </c>
      <c r="BP4" s="72">
        <f>IF(OR(qualitativ!BB4=3),1,0)</f>
        <v>0</v>
      </c>
      <c r="BQ4" s="72">
        <f>IF(OR(qualitativ!BC4=1),1,0)</f>
        <v>0</v>
      </c>
      <c r="BR4" s="72">
        <f>IF(OR(qualitativ!BD4=2),1,0)</f>
        <v>0</v>
      </c>
      <c r="BS4" s="72">
        <f t="shared" ref="BS4:BS67" si="14">IF(COUNTIF(BP4:BR4,1)=3,1,IF(COUNTIF(BP4:BR4,1)=2,0.5,0))</f>
        <v>0</v>
      </c>
      <c r="BT4" s="73">
        <f t="shared" ref="BT4:BT67" si="15">F4+J4+N4+R4+W4+AB4+AG4+AL4+AO4+AR4+AU4+BB4+BI4+BN4+BO4+BS4</f>
        <v>0</v>
      </c>
      <c r="BU4" s="74">
        <f t="shared" ref="BU4:BU67" si="16">BT4/16</f>
        <v>0</v>
      </c>
      <c r="BV4" s="73">
        <f>COUNTIF(qualitativ!C4:BD4,999)</f>
        <v>0</v>
      </c>
    </row>
    <row r="5" spans="1:74" x14ac:dyDescent="0.2">
      <c r="A5" s="19">
        <f>qualitativ!A5</f>
        <v>0</v>
      </c>
      <c r="B5" s="19">
        <f>qualitativ!B5</f>
        <v>0</v>
      </c>
      <c r="C5" s="72">
        <f>IF(qualitativ!C5=5089,1,0)</f>
        <v>0</v>
      </c>
      <c r="D5" s="72">
        <f>IF(qualitativ!D5=43005,1,0)</f>
        <v>0</v>
      </c>
      <c r="E5" s="72">
        <f>IF(qualitativ!E5=300500,1,0)</f>
        <v>0</v>
      </c>
      <c r="F5" s="72">
        <f t="shared" si="0"/>
        <v>0</v>
      </c>
      <c r="G5" s="72">
        <f>IF(qualitativ!F5="&gt;",1,0)</f>
        <v>0</v>
      </c>
      <c r="H5" s="72">
        <f>IF(qualitativ!G5="&gt;",1,0)</f>
        <v>0</v>
      </c>
      <c r="I5" s="72">
        <f>IF(qualitativ!H5="&lt;",1,0)</f>
        <v>0</v>
      </c>
      <c r="J5" s="72">
        <f t="shared" si="1"/>
        <v>0</v>
      </c>
      <c r="K5" s="72">
        <f>IF(qualitativ!I5=9900,1,0)</f>
        <v>0</v>
      </c>
      <c r="L5" s="72">
        <f>IF(qualitativ!J5=4600,1,0)</f>
        <v>0</v>
      </c>
      <c r="M5" s="72">
        <f>IF(qualitativ!K5=4000,1,0)</f>
        <v>0</v>
      </c>
      <c r="N5" s="72">
        <f t="shared" si="2"/>
        <v>0</v>
      </c>
      <c r="O5" s="72">
        <f>IF(qualitativ!L5=6999,1,0)</f>
        <v>0</v>
      </c>
      <c r="P5" s="72">
        <f>IF(qualitativ!M5=3490,1,0)</f>
        <v>0</v>
      </c>
      <c r="Q5" s="72">
        <f>IF(qualitativ!N5=3900,1,0)</f>
        <v>0</v>
      </c>
      <c r="R5" s="72">
        <f t="shared" si="3"/>
        <v>0</v>
      </c>
      <c r="S5" s="72">
        <f>IF(qualitativ!O5=7000,1,0)</f>
        <v>0</v>
      </c>
      <c r="T5" s="72">
        <f>IF(qualitativ!P5=5300,1,0)</f>
        <v>0</v>
      </c>
      <c r="U5" s="72">
        <f>IF(qualitativ!Q5=4080,1,0)</f>
        <v>0</v>
      </c>
      <c r="V5" s="72">
        <f>IF(qualitativ!R5=12500,1,0)</f>
        <v>0</v>
      </c>
      <c r="W5" s="72">
        <f t="shared" si="4"/>
        <v>0</v>
      </c>
      <c r="X5" s="72">
        <f>IF(qualitativ!S5=500,1,0)</f>
        <v>0</v>
      </c>
      <c r="Y5" s="72">
        <f>IF(qualitativ!T5=250,1,0)</f>
        <v>0</v>
      </c>
      <c r="Z5" s="72">
        <f>IF(qualitativ!U5=350,1,0)</f>
        <v>0</v>
      </c>
      <c r="AA5" s="72">
        <f>IF(qualitativ!V5=1500,1,0)</f>
        <v>0</v>
      </c>
      <c r="AB5" s="72">
        <f t="shared" si="5"/>
        <v>0</v>
      </c>
      <c r="AC5" s="72">
        <f>IF(qualitativ!W5=300,1,0)</f>
        <v>0</v>
      </c>
      <c r="AD5" s="72">
        <f>IF(qualitativ!X5=736,1,0)</f>
        <v>0</v>
      </c>
      <c r="AE5" s="72">
        <f>IF(qualitativ!Y5=699,1,0)</f>
        <v>0</v>
      </c>
      <c r="AF5" s="72">
        <f>IF(qualitativ!Z5=354,1,0)</f>
        <v>0</v>
      </c>
      <c r="AG5" s="72">
        <f t="shared" si="6"/>
        <v>0</v>
      </c>
      <c r="AH5" s="72">
        <f>IF(qualitativ!AA5=4500,1,0)</f>
        <v>0</v>
      </c>
      <c r="AI5" s="72">
        <f>IF(qualitativ!AB5=64000,1,0)</f>
        <v>0</v>
      </c>
      <c r="AJ5" s="72">
        <f>IF(qualitativ!AC5=2500,1,0)</f>
        <v>0</v>
      </c>
      <c r="AK5" s="72">
        <f>IF(qualitativ!AD5=49000,1,0)</f>
        <v>0</v>
      </c>
      <c r="AL5" s="72">
        <f t="shared" si="7"/>
        <v>0</v>
      </c>
      <c r="AM5" s="72">
        <f>IF(qualitativ!AE5=584,1,0)</f>
        <v>0</v>
      </c>
      <c r="AN5" s="72">
        <f>IF(qualitativ!AF5=1324,1,0)</f>
        <v>0</v>
      </c>
      <c r="AO5" s="72">
        <f t="shared" si="8"/>
        <v>0</v>
      </c>
      <c r="AP5" s="72">
        <f>IF(qualitativ!AG5=644,1,0)</f>
        <v>0</v>
      </c>
      <c r="AQ5" s="72">
        <f>IF(qualitativ!AH5=272,1,0)</f>
        <v>0</v>
      </c>
      <c r="AR5" s="72">
        <f t="shared" si="9"/>
        <v>0</v>
      </c>
      <c r="AS5" s="72">
        <f>IF(OR(qualitativ!AI5="35-4",qualitativ!AI5="35-4=31"),1,0)</f>
        <v>0</v>
      </c>
      <c r="AT5" s="72">
        <f>IF(qualitativ!AJ5=31,1,0)</f>
        <v>0</v>
      </c>
      <c r="AU5" s="72">
        <f t="shared" si="10"/>
        <v>0</v>
      </c>
      <c r="AV5" s="72">
        <f>IF(qualitativ!AK5=6,1,0)</f>
        <v>0</v>
      </c>
      <c r="AW5" s="72">
        <f>IF(qualitativ!AL5=80,1,0)</f>
        <v>0</v>
      </c>
      <c r="AX5" s="72">
        <f>IF(qualitativ!AM5=32,1,0)</f>
        <v>0</v>
      </c>
      <c r="AY5" s="72">
        <f>IF(qualitativ!AN5=63,1,0)</f>
        <v>0</v>
      </c>
      <c r="AZ5" s="72">
        <f>IF(AND(qualitativ!AO5=0,ISBLANK(qualitativ!AO5)=FALSE),1,0)</f>
        <v>0</v>
      </c>
      <c r="BA5" s="72">
        <f>IF(qualitativ!AP5=35,1,0)</f>
        <v>0</v>
      </c>
      <c r="BB5" s="72">
        <f t="shared" si="11"/>
        <v>0</v>
      </c>
      <c r="BC5" s="72">
        <f>IF(qualitativ!AQ5=8,1,0)</f>
        <v>0</v>
      </c>
      <c r="BD5" s="72">
        <f>IF(qualitativ!AR5=1,1,0)</f>
        <v>0</v>
      </c>
      <c r="BE5" s="72">
        <f>IF(qualitativ!AS5=7,1,0)</f>
        <v>0</v>
      </c>
      <c r="BF5" s="72">
        <f>IF(qualitativ!AT5=8,1,0)</f>
        <v>0</v>
      </c>
      <c r="BG5" s="72">
        <f>IF(qualitativ!AU5=6,1,0)</f>
        <v>0</v>
      </c>
      <c r="BH5" s="72">
        <f>IF(qualitativ!AV5=7,1,0)</f>
        <v>0</v>
      </c>
      <c r="BI5" s="72">
        <f t="shared" si="12"/>
        <v>0</v>
      </c>
      <c r="BJ5" s="72">
        <f>IF(qualitativ!AW5=35000,1,0)</f>
        <v>0</v>
      </c>
      <c r="BK5" s="72">
        <f>IF(qualitativ!AX5=1000,1,0)</f>
        <v>0</v>
      </c>
      <c r="BL5" s="72">
        <f>IF(qualitativ!AY5=600,1,0)</f>
        <v>0</v>
      </c>
      <c r="BM5" s="72">
        <f>IF(qualitativ!AZ5=600,1,0)</f>
        <v>0</v>
      </c>
      <c r="BN5" s="72">
        <f t="shared" si="13"/>
        <v>0</v>
      </c>
      <c r="BO5" s="72">
        <f>IF(OR(qualitativ!BA5="8*6",qualitativ!BA5="6*8",qualitativ!BA5="8*6=48",qualitativ!BA5="6*8=48"),1,0)</f>
        <v>0</v>
      </c>
      <c r="BP5" s="72">
        <f>IF(OR(qualitativ!BB5=3),1,0)</f>
        <v>0</v>
      </c>
      <c r="BQ5" s="72">
        <f>IF(OR(qualitativ!BC5=1),1,0)</f>
        <v>0</v>
      </c>
      <c r="BR5" s="72">
        <f>IF(OR(qualitativ!BD5=2),1,0)</f>
        <v>0</v>
      </c>
      <c r="BS5" s="72">
        <f t="shared" si="14"/>
        <v>0</v>
      </c>
      <c r="BT5" s="73">
        <f t="shared" si="15"/>
        <v>0</v>
      </c>
      <c r="BU5" s="74">
        <f t="shared" si="16"/>
        <v>0</v>
      </c>
      <c r="BV5" s="73">
        <f>COUNTIF(qualitativ!C5:BD5,999)</f>
        <v>0</v>
      </c>
    </row>
    <row r="6" spans="1:74" x14ac:dyDescent="0.2">
      <c r="A6" s="19">
        <f>qualitativ!A6</f>
        <v>0</v>
      </c>
      <c r="B6" s="19">
        <f>qualitativ!B6</f>
        <v>0</v>
      </c>
      <c r="C6" s="72">
        <f>IF(qualitativ!C6=5089,1,0)</f>
        <v>0</v>
      </c>
      <c r="D6" s="72">
        <f>IF(qualitativ!D6=43005,1,0)</f>
        <v>0</v>
      </c>
      <c r="E6" s="72">
        <f>IF(qualitativ!E6=300500,1,0)</f>
        <v>0</v>
      </c>
      <c r="F6" s="72">
        <f t="shared" si="0"/>
        <v>0</v>
      </c>
      <c r="G6" s="72">
        <f>IF(qualitativ!F6="&gt;",1,0)</f>
        <v>0</v>
      </c>
      <c r="H6" s="72">
        <f>IF(qualitativ!G6="&gt;",1,0)</f>
        <v>0</v>
      </c>
      <c r="I6" s="72">
        <f>IF(qualitativ!H6="&lt;",1,0)</f>
        <v>0</v>
      </c>
      <c r="J6" s="72">
        <f t="shared" si="1"/>
        <v>0</v>
      </c>
      <c r="K6" s="72">
        <f>IF(qualitativ!I6=9900,1,0)</f>
        <v>0</v>
      </c>
      <c r="L6" s="72">
        <f>IF(qualitativ!J6=4600,1,0)</f>
        <v>0</v>
      </c>
      <c r="M6" s="72">
        <f>IF(qualitativ!K6=4000,1,0)</f>
        <v>0</v>
      </c>
      <c r="N6" s="72">
        <f t="shared" si="2"/>
        <v>0</v>
      </c>
      <c r="O6" s="72">
        <f>IF(qualitativ!L6=6999,1,0)</f>
        <v>0</v>
      </c>
      <c r="P6" s="72">
        <f>IF(qualitativ!M6=3490,1,0)</f>
        <v>0</v>
      </c>
      <c r="Q6" s="72">
        <f>IF(qualitativ!N6=3900,1,0)</f>
        <v>0</v>
      </c>
      <c r="R6" s="72">
        <f t="shared" si="3"/>
        <v>0</v>
      </c>
      <c r="S6" s="72">
        <f>IF(qualitativ!O6=7000,1,0)</f>
        <v>0</v>
      </c>
      <c r="T6" s="72">
        <f>IF(qualitativ!P6=5300,1,0)</f>
        <v>0</v>
      </c>
      <c r="U6" s="72">
        <f>IF(qualitativ!Q6=4080,1,0)</f>
        <v>0</v>
      </c>
      <c r="V6" s="72">
        <f>IF(qualitativ!R6=12500,1,0)</f>
        <v>0</v>
      </c>
      <c r="W6" s="72">
        <f t="shared" si="4"/>
        <v>0</v>
      </c>
      <c r="X6" s="72">
        <f>IF(qualitativ!S6=500,1,0)</f>
        <v>0</v>
      </c>
      <c r="Y6" s="72">
        <f>IF(qualitativ!T6=250,1,0)</f>
        <v>0</v>
      </c>
      <c r="Z6" s="72">
        <f>IF(qualitativ!U6=350,1,0)</f>
        <v>0</v>
      </c>
      <c r="AA6" s="72">
        <f>IF(qualitativ!V6=1500,1,0)</f>
        <v>0</v>
      </c>
      <c r="AB6" s="72">
        <f t="shared" si="5"/>
        <v>0</v>
      </c>
      <c r="AC6" s="72">
        <f>IF(qualitativ!W6=300,1,0)</f>
        <v>0</v>
      </c>
      <c r="AD6" s="72">
        <f>IF(qualitativ!X6=736,1,0)</f>
        <v>0</v>
      </c>
      <c r="AE6" s="72">
        <f>IF(qualitativ!Y6=699,1,0)</f>
        <v>0</v>
      </c>
      <c r="AF6" s="72">
        <f>IF(qualitativ!Z6=354,1,0)</f>
        <v>0</v>
      </c>
      <c r="AG6" s="72">
        <f t="shared" si="6"/>
        <v>0</v>
      </c>
      <c r="AH6" s="72">
        <f>IF(qualitativ!AA6=4500,1,0)</f>
        <v>0</v>
      </c>
      <c r="AI6" s="72">
        <f>IF(qualitativ!AB6=64000,1,0)</f>
        <v>0</v>
      </c>
      <c r="AJ6" s="72">
        <f>IF(qualitativ!AC6=2500,1,0)</f>
        <v>0</v>
      </c>
      <c r="AK6" s="72">
        <f>IF(qualitativ!AD6=49000,1,0)</f>
        <v>0</v>
      </c>
      <c r="AL6" s="72">
        <f t="shared" si="7"/>
        <v>0</v>
      </c>
      <c r="AM6" s="72">
        <f>IF(qualitativ!AE6=584,1,0)</f>
        <v>0</v>
      </c>
      <c r="AN6" s="72">
        <f>IF(qualitativ!AF6=1324,1,0)</f>
        <v>0</v>
      </c>
      <c r="AO6" s="72">
        <f t="shared" si="8"/>
        <v>0</v>
      </c>
      <c r="AP6" s="72">
        <f>IF(qualitativ!AG6=644,1,0)</f>
        <v>0</v>
      </c>
      <c r="AQ6" s="72">
        <f>IF(qualitativ!AH6=272,1,0)</f>
        <v>0</v>
      </c>
      <c r="AR6" s="72">
        <f t="shared" si="9"/>
        <v>0</v>
      </c>
      <c r="AS6" s="72">
        <f>IF(OR(qualitativ!AI6="35-4",qualitativ!AI6="35-4=31"),1,0)</f>
        <v>0</v>
      </c>
      <c r="AT6" s="72">
        <f>IF(qualitativ!AJ6=31,1,0)</f>
        <v>0</v>
      </c>
      <c r="AU6" s="72">
        <f t="shared" si="10"/>
        <v>0</v>
      </c>
      <c r="AV6" s="72">
        <f>IF(qualitativ!AK6=6,1,0)</f>
        <v>0</v>
      </c>
      <c r="AW6" s="72">
        <f>IF(qualitativ!AL6=80,1,0)</f>
        <v>0</v>
      </c>
      <c r="AX6" s="72">
        <f>IF(qualitativ!AM6=32,1,0)</f>
        <v>0</v>
      </c>
      <c r="AY6" s="72">
        <f>IF(qualitativ!AN6=63,1,0)</f>
        <v>0</v>
      </c>
      <c r="AZ6" s="72">
        <f>IF(AND(qualitativ!AO6=0,ISBLANK(qualitativ!AO6)=FALSE),1,0)</f>
        <v>0</v>
      </c>
      <c r="BA6" s="72">
        <f>IF(qualitativ!AP6=35,1,0)</f>
        <v>0</v>
      </c>
      <c r="BB6" s="72">
        <f t="shared" si="11"/>
        <v>0</v>
      </c>
      <c r="BC6" s="72">
        <f>IF(qualitativ!AQ6=8,1,0)</f>
        <v>0</v>
      </c>
      <c r="BD6" s="72">
        <f>IF(qualitativ!AR6=1,1,0)</f>
        <v>0</v>
      </c>
      <c r="BE6" s="72">
        <f>IF(qualitativ!AS6=7,1,0)</f>
        <v>0</v>
      </c>
      <c r="BF6" s="72">
        <f>IF(qualitativ!AT6=8,1,0)</f>
        <v>0</v>
      </c>
      <c r="BG6" s="72">
        <f>IF(qualitativ!AU6=6,1,0)</f>
        <v>0</v>
      </c>
      <c r="BH6" s="72">
        <f>IF(qualitativ!AV6=7,1,0)</f>
        <v>0</v>
      </c>
      <c r="BI6" s="72">
        <f t="shared" si="12"/>
        <v>0</v>
      </c>
      <c r="BJ6" s="72">
        <f>IF(qualitativ!AW6=35000,1,0)</f>
        <v>0</v>
      </c>
      <c r="BK6" s="72">
        <f>IF(qualitativ!AX6=1000,1,0)</f>
        <v>0</v>
      </c>
      <c r="BL6" s="72">
        <f>IF(qualitativ!AY6=600,1,0)</f>
        <v>0</v>
      </c>
      <c r="BM6" s="72">
        <f>IF(qualitativ!AZ6=600,1,0)</f>
        <v>0</v>
      </c>
      <c r="BN6" s="72">
        <f t="shared" si="13"/>
        <v>0</v>
      </c>
      <c r="BO6" s="72">
        <f>IF(OR(qualitativ!BA6="8*6",qualitativ!BA6="6*8",qualitativ!BA6="8*6=48",qualitativ!BA6="6*8=48"),1,0)</f>
        <v>0</v>
      </c>
      <c r="BP6" s="72">
        <f>IF(OR(qualitativ!BB6=3),1,0)</f>
        <v>0</v>
      </c>
      <c r="BQ6" s="72">
        <f>IF(OR(qualitativ!BC6=1),1,0)</f>
        <v>0</v>
      </c>
      <c r="BR6" s="72">
        <f>IF(OR(qualitativ!BD6=2),1,0)</f>
        <v>0</v>
      </c>
      <c r="BS6" s="72">
        <f t="shared" si="14"/>
        <v>0</v>
      </c>
      <c r="BT6" s="73">
        <f t="shared" si="15"/>
        <v>0</v>
      </c>
      <c r="BU6" s="74">
        <f t="shared" si="16"/>
        <v>0</v>
      </c>
      <c r="BV6" s="73">
        <f>COUNTIF(qualitativ!C6:BD6,999)</f>
        <v>0</v>
      </c>
    </row>
    <row r="7" spans="1:74" x14ac:dyDescent="0.2">
      <c r="A7" s="19">
        <f>qualitativ!A7</f>
        <v>0</v>
      </c>
      <c r="B7" s="19">
        <f>qualitativ!B7</f>
        <v>0</v>
      </c>
      <c r="C7" s="72">
        <f>IF(qualitativ!C7=5089,1,0)</f>
        <v>0</v>
      </c>
      <c r="D7" s="72">
        <f>IF(qualitativ!D7=43005,1,0)</f>
        <v>0</v>
      </c>
      <c r="E7" s="72">
        <f>IF(qualitativ!E7=300500,1,0)</f>
        <v>0</v>
      </c>
      <c r="F7" s="72">
        <f t="shared" si="0"/>
        <v>0</v>
      </c>
      <c r="G7" s="72">
        <f>IF(qualitativ!F7="&gt;",1,0)</f>
        <v>0</v>
      </c>
      <c r="H7" s="72">
        <f>IF(qualitativ!G7="&gt;",1,0)</f>
        <v>0</v>
      </c>
      <c r="I7" s="72">
        <f>IF(qualitativ!H7="&lt;",1,0)</f>
        <v>0</v>
      </c>
      <c r="J7" s="72">
        <f t="shared" si="1"/>
        <v>0</v>
      </c>
      <c r="K7" s="72">
        <f>IF(qualitativ!I7=9900,1,0)</f>
        <v>0</v>
      </c>
      <c r="L7" s="72">
        <f>IF(qualitativ!J7=4600,1,0)</f>
        <v>0</v>
      </c>
      <c r="M7" s="72">
        <f>IF(qualitativ!K7=4000,1,0)</f>
        <v>0</v>
      </c>
      <c r="N7" s="72">
        <f t="shared" si="2"/>
        <v>0</v>
      </c>
      <c r="O7" s="72">
        <f>IF(qualitativ!L7=6999,1,0)</f>
        <v>0</v>
      </c>
      <c r="P7" s="72">
        <f>IF(qualitativ!M7=3490,1,0)</f>
        <v>0</v>
      </c>
      <c r="Q7" s="72">
        <f>IF(qualitativ!N7=3900,1,0)</f>
        <v>0</v>
      </c>
      <c r="R7" s="72">
        <f t="shared" si="3"/>
        <v>0</v>
      </c>
      <c r="S7" s="72">
        <f>IF(qualitativ!O7=7000,1,0)</f>
        <v>0</v>
      </c>
      <c r="T7" s="72">
        <f>IF(qualitativ!P7=5300,1,0)</f>
        <v>0</v>
      </c>
      <c r="U7" s="72">
        <f>IF(qualitativ!Q7=4080,1,0)</f>
        <v>0</v>
      </c>
      <c r="V7" s="72">
        <f>IF(qualitativ!R7=12500,1,0)</f>
        <v>0</v>
      </c>
      <c r="W7" s="72">
        <f t="shared" si="4"/>
        <v>0</v>
      </c>
      <c r="X7" s="72">
        <f>IF(qualitativ!S7=500,1,0)</f>
        <v>0</v>
      </c>
      <c r="Y7" s="72">
        <f>IF(qualitativ!T7=250,1,0)</f>
        <v>0</v>
      </c>
      <c r="Z7" s="72">
        <f>IF(qualitativ!U7=350,1,0)</f>
        <v>0</v>
      </c>
      <c r="AA7" s="72">
        <f>IF(qualitativ!V7=1500,1,0)</f>
        <v>0</v>
      </c>
      <c r="AB7" s="72">
        <f t="shared" si="5"/>
        <v>0</v>
      </c>
      <c r="AC7" s="72">
        <f>IF(qualitativ!W7=300,1,0)</f>
        <v>0</v>
      </c>
      <c r="AD7" s="72">
        <f>IF(qualitativ!X7=736,1,0)</f>
        <v>0</v>
      </c>
      <c r="AE7" s="72">
        <f>IF(qualitativ!Y7=699,1,0)</f>
        <v>0</v>
      </c>
      <c r="AF7" s="72">
        <f>IF(qualitativ!Z7=354,1,0)</f>
        <v>0</v>
      </c>
      <c r="AG7" s="72">
        <f t="shared" si="6"/>
        <v>0</v>
      </c>
      <c r="AH7" s="72">
        <f>IF(qualitativ!AA7=4500,1,0)</f>
        <v>0</v>
      </c>
      <c r="AI7" s="72">
        <f>IF(qualitativ!AB7=64000,1,0)</f>
        <v>0</v>
      </c>
      <c r="AJ7" s="72">
        <f>IF(qualitativ!AC7=2500,1,0)</f>
        <v>0</v>
      </c>
      <c r="AK7" s="72">
        <f>IF(qualitativ!AD7=49000,1,0)</f>
        <v>0</v>
      </c>
      <c r="AL7" s="72">
        <f t="shared" si="7"/>
        <v>0</v>
      </c>
      <c r="AM7" s="72">
        <f>IF(qualitativ!AE7=584,1,0)</f>
        <v>0</v>
      </c>
      <c r="AN7" s="72">
        <f>IF(qualitativ!AF7=1324,1,0)</f>
        <v>0</v>
      </c>
      <c r="AO7" s="72">
        <f t="shared" si="8"/>
        <v>0</v>
      </c>
      <c r="AP7" s="72">
        <f>IF(qualitativ!AG7=644,1,0)</f>
        <v>0</v>
      </c>
      <c r="AQ7" s="72">
        <f>IF(qualitativ!AH7=272,1,0)</f>
        <v>0</v>
      </c>
      <c r="AR7" s="72">
        <f t="shared" si="9"/>
        <v>0</v>
      </c>
      <c r="AS7" s="72">
        <f>IF(OR(qualitativ!AI7="35-4",qualitativ!AI7="35-4=31"),1,0)</f>
        <v>0</v>
      </c>
      <c r="AT7" s="72">
        <f>IF(qualitativ!AJ7=31,1,0)</f>
        <v>0</v>
      </c>
      <c r="AU7" s="72">
        <f t="shared" si="10"/>
        <v>0</v>
      </c>
      <c r="AV7" s="72">
        <f>IF(qualitativ!AK7=6,1,0)</f>
        <v>0</v>
      </c>
      <c r="AW7" s="72">
        <f>IF(qualitativ!AL7=80,1,0)</f>
        <v>0</v>
      </c>
      <c r="AX7" s="72">
        <f>IF(qualitativ!AM7=32,1,0)</f>
        <v>0</v>
      </c>
      <c r="AY7" s="72">
        <f>IF(qualitativ!AN7=63,1,0)</f>
        <v>0</v>
      </c>
      <c r="AZ7" s="72">
        <f>IF(AND(qualitativ!AO7=0,ISBLANK(qualitativ!AO7)=FALSE),1,0)</f>
        <v>0</v>
      </c>
      <c r="BA7" s="72">
        <f>IF(qualitativ!AP7=35,1,0)</f>
        <v>0</v>
      </c>
      <c r="BB7" s="72">
        <f t="shared" si="11"/>
        <v>0</v>
      </c>
      <c r="BC7" s="72">
        <f>IF(qualitativ!AQ7=8,1,0)</f>
        <v>0</v>
      </c>
      <c r="BD7" s="72">
        <f>IF(qualitativ!AR7=1,1,0)</f>
        <v>0</v>
      </c>
      <c r="BE7" s="72">
        <f>IF(qualitativ!AS7=7,1,0)</f>
        <v>0</v>
      </c>
      <c r="BF7" s="72">
        <f>IF(qualitativ!AT7=8,1,0)</f>
        <v>0</v>
      </c>
      <c r="BG7" s="72">
        <f>IF(qualitativ!AU7=6,1,0)</f>
        <v>0</v>
      </c>
      <c r="BH7" s="72">
        <f>IF(qualitativ!AV7=7,1,0)</f>
        <v>0</v>
      </c>
      <c r="BI7" s="72">
        <f t="shared" si="12"/>
        <v>0</v>
      </c>
      <c r="BJ7" s="72">
        <f>IF(qualitativ!AW7=35000,1,0)</f>
        <v>0</v>
      </c>
      <c r="BK7" s="72">
        <f>IF(qualitativ!AX7=1000,1,0)</f>
        <v>0</v>
      </c>
      <c r="BL7" s="72">
        <f>IF(qualitativ!AY7=600,1,0)</f>
        <v>0</v>
      </c>
      <c r="BM7" s="72">
        <f>IF(qualitativ!AZ7=600,1,0)</f>
        <v>0</v>
      </c>
      <c r="BN7" s="72">
        <f t="shared" si="13"/>
        <v>0</v>
      </c>
      <c r="BO7" s="72">
        <f>IF(OR(qualitativ!BA7="8*6",qualitativ!BA7="6*8",qualitativ!BA7="8*6=48",qualitativ!BA7="6*8=48"),1,0)</f>
        <v>0</v>
      </c>
      <c r="BP7" s="72">
        <f>IF(OR(qualitativ!BB7=3),1,0)</f>
        <v>0</v>
      </c>
      <c r="BQ7" s="72">
        <f>IF(OR(qualitativ!BC7=1),1,0)</f>
        <v>0</v>
      </c>
      <c r="BR7" s="72">
        <f>IF(OR(qualitativ!BD7=2),1,0)</f>
        <v>0</v>
      </c>
      <c r="BS7" s="72">
        <f t="shared" si="14"/>
        <v>0</v>
      </c>
      <c r="BT7" s="73">
        <f t="shared" si="15"/>
        <v>0</v>
      </c>
      <c r="BU7" s="74">
        <f t="shared" si="16"/>
        <v>0</v>
      </c>
      <c r="BV7" s="73">
        <f>COUNTIF(qualitativ!C7:BD7,999)</f>
        <v>0</v>
      </c>
    </row>
    <row r="8" spans="1:74" x14ac:dyDescent="0.2">
      <c r="A8" s="19">
        <f>qualitativ!A8</f>
        <v>0</v>
      </c>
      <c r="B8" s="19">
        <f>qualitativ!B8</f>
        <v>0</v>
      </c>
      <c r="C8" s="72">
        <f>IF(qualitativ!C8=5089,1,0)</f>
        <v>0</v>
      </c>
      <c r="D8" s="72">
        <f>IF(qualitativ!D8=43005,1,0)</f>
        <v>0</v>
      </c>
      <c r="E8" s="72">
        <f>IF(qualitativ!E8=300500,1,0)</f>
        <v>0</v>
      </c>
      <c r="F8" s="72">
        <f t="shared" si="0"/>
        <v>0</v>
      </c>
      <c r="G8" s="72">
        <f>IF(qualitativ!F8="&gt;",1,0)</f>
        <v>0</v>
      </c>
      <c r="H8" s="72">
        <f>IF(qualitativ!G8="&gt;",1,0)</f>
        <v>0</v>
      </c>
      <c r="I8" s="72">
        <f>IF(qualitativ!H8="&lt;",1,0)</f>
        <v>0</v>
      </c>
      <c r="J8" s="72">
        <f t="shared" si="1"/>
        <v>0</v>
      </c>
      <c r="K8" s="72">
        <f>IF(qualitativ!I8=9900,1,0)</f>
        <v>0</v>
      </c>
      <c r="L8" s="72">
        <f>IF(qualitativ!J8=4600,1,0)</f>
        <v>0</v>
      </c>
      <c r="M8" s="72">
        <f>IF(qualitativ!K8=4000,1,0)</f>
        <v>0</v>
      </c>
      <c r="N8" s="72">
        <f t="shared" si="2"/>
        <v>0</v>
      </c>
      <c r="O8" s="72">
        <f>IF(qualitativ!L8=6999,1,0)</f>
        <v>0</v>
      </c>
      <c r="P8" s="72">
        <f>IF(qualitativ!M8=3490,1,0)</f>
        <v>0</v>
      </c>
      <c r="Q8" s="72">
        <f>IF(qualitativ!N8=3900,1,0)</f>
        <v>0</v>
      </c>
      <c r="R8" s="72">
        <f t="shared" si="3"/>
        <v>0</v>
      </c>
      <c r="S8" s="72">
        <f>IF(qualitativ!O8=7000,1,0)</f>
        <v>0</v>
      </c>
      <c r="T8" s="72">
        <f>IF(qualitativ!P8=5300,1,0)</f>
        <v>0</v>
      </c>
      <c r="U8" s="72">
        <f>IF(qualitativ!Q8=4080,1,0)</f>
        <v>0</v>
      </c>
      <c r="V8" s="72">
        <f>IF(qualitativ!R8=12500,1,0)</f>
        <v>0</v>
      </c>
      <c r="W8" s="72">
        <f t="shared" si="4"/>
        <v>0</v>
      </c>
      <c r="X8" s="72">
        <f>IF(qualitativ!S8=500,1,0)</f>
        <v>0</v>
      </c>
      <c r="Y8" s="72">
        <f>IF(qualitativ!T8=250,1,0)</f>
        <v>0</v>
      </c>
      <c r="Z8" s="72">
        <f>IF(qualitativ!U8=350,1,0)</f>
        <v>0</v>
      </c>
      <c r="AA8" s="72">
        <f>IF(qualitativ!V8=1500,1,0)</f>
        <v>0</v>
      </c>
      <c r="AB8" s="72">
        <f t="shared" si="5"/>
        <v>0</v>
      </c>
      <c r="AC8" s="72">
        <f>IF(qualitativ!W8=300,1,0)</f>
        <v>0</v>
      </c>
      <c r="AD8" s="72">
        <f>IF(qualitativ!X8=736,1,0)</f>
        <v>0</v>
      </c>
      <c r="AE8" s="72">
        <f>IF(qualitativ!Y8=699,1,0)</f>
        <v>0</v>
      </c>
      <c r="AF8" s="72">
        <f>IF(qualitativ!Z8=354,1,0)</f>
        <v>0</v>
      </c>
      <c r="AG8" s="72">
        <f t="shared" si="6"/>
        <v>0</v>
      </c>
      <c r="AH8" s="72">
        <f>IF(qualitativ!AA8=4500,1,0)</f>
        <v>0</v>
      </c>
      <c r="AI8" s="72">
        <f>IF(qualitativ!AB8=64000,1,0)</f>
        <v>0</v>
      </c>
      <c r="AJ8" s="72">
        <f>IF(qualitativ!AC8=2500,1,0)</f>
        <v>0</v>
      </c>
      <c r="AK8" s="72">
        <f>IF(qualitativ!AD8=49000,1,0)</f>
        <v>0</v>
      </c>
      <c r="AL8" s="72">
        <f t="shared" si="7"/>
        <v>0</v>
      </c>
      <c r="AM8" s="72">
        <f>IF(qualitativ!AE8=584,1,0)</f>
        <v>0</v>
      </c>
      <c r="AN8" s="72">
        <f>IF(qualitativ!AF8=1324,1,0)</f>
        <v>0</v>
      </c>
      <c r="AO8" s="72">
        <f t="shared" si="8"/>
        <v>0</v>
      </c>
      <c r="AP8" s="72">
        <f>IF(qualitativ!AG8=644,1,0)</f>
        <v>0</v>
      </c>
      <c r="AQ8" s="72">
        <f>IF(qualitativ!AH8=272,1,0)</f>
        <v>0</v>
      </c>
      <c r="AR8" s="72">
        <f t="shared" si="9"/>
        <v>0</v>
      </c>
      <c r="AS8" s="72">
        <f>IF(OR(qualitativ!AI8="35-4",qualitativ!AI8="35-4=31"),1,0)</f>
        <v>0</v>
      </c>
      <c r="AT8" s="72">
        <f>IF(qualitativ!AJ8=31,1,0)</f>
        <v>0</v>
      </c>
      <c r="AU8" s="72">
        <f t="shared" si="10"/>
        <v>0</v>
      </c>
      <c r="AV8" s="72">
        <f>IF(qualitativ!AK8=6,1,0)</f>
        <v>0</v>
      </c>
      <c r="AW8" s="72">
        <f>IF(qualitativ!AL8=80,1,0)</f>
        <v>0</v>
      </c>
      <c r="AX8" s="72">
        <f>IF(qualitativ!AM8=32,1,0)</f>
        <v>0</v>
      </c>
      <c r="AY8" s="72">
        <f>IF(qualitativ!AN8=63,1,0)</f>
        <v>0</v>
      </c>
      <c r="AZ8" s="72">
        <f>IF(AND(qualitativ!AO8=0,ISBLANK(qualitativ!AO8)=FALSE),1,0)</f>
        <v>0</v>
      </c>
      <c r="BA8" s="72">
        <f>IF(qualitativ!AP8=35,1,0)</f>
        <v>0</v>
      </c>
      <c r="BB8" s="72">
        <f t="shared" si="11"/>
        <v>0</v>
      </c>
      <c r="BC8" s="72">
        <f>IF(qualitativ!AQ8=8,1,0)</f>
        <v>0</v>
      </c>
      <c r="BD8" s="72">
        <f>IF(qualitativ!AR8=1,1,0)</f>
        <v>0</v>
      </c>
      <c r="BE8" s="72">
        <f>IF(qualitativ!AS8=7,1,0)</f>
        <v>0</v>
      </c>
      <c r="BF8" s="72">
        <f>IF(qualitativ!AT8=8,1,0)</f>
        <v>0</v>
      </c>
      <c r="BG8" s="72">
        <f>IF(qualitativ!AU8=6,1,0)</f>
        <v>0</v>
      </c>
      <c r="BH8" s="72">
        <f>IF(qualitativ!AV8=7,1,0)</f>
        <v>0</v>
      </c>
      <c r="BI8" s="72">
        <f t="shared" si="12"/>
        <v>0</v>
      </c>
      <c r="BJ8" s="72">
        <f>IF(qualitativ!AW8=35000,1,0)</f>
        <v>0</v>
      </c>
      <c r="BK8" s="72">
        <f>IF(qualitativ!AX8=1000,1,0)</f>
        <v>0</v>
      </c>
      <c r="BL8" s="72">
        <f>IF(qualitativ!AY8=600,1,0)</f>
        <v>0</v>
      </c>
      <c r="BM8" s="72">
        <f>IF(qualitativ!AZ8=600,1,0)</f>
        <v>0</v>
      </c>
      <c r="BN8" s="72">
        <f t="shared" si="13"/>
        <v>0</v>
      </c>
      <c r="BO8" s="72">
        <f>IF(OR(qualitativ!BA8="8*6",qualitativ!BA8="6*8",qualitativ!BA8="8*6=48",qualitativ!BA8="6*8=48"),1,0)</f>
        <v>0</v>
      </c>
      <c r="BP8" s="72">
        <f>IF(OR(qualitativ!BB8=3),1,0)</f>
        <v>0</v>
      </c>
      <c r="BQ8" s="72">
        <f>IF(OR(qualitativ!BC8=1),1,0)</f>
        <v>0</v>
      </c>
      <c r="BR8" s="72">
        <f>IF(OR(qualitativ!BD8=2),1,0)</f>
        <v>0</v>
      </c>
      <c r="BS8" s="72">
        <f t="shared" si="14"/>
        <v>0</v>
      </c>
      <c r="BT8" s="73">
        <f t="shared" si="15"/>
        <v>0</v>
      </c>
      <c r="BU8" s="74">
        <f t="shared" si="16"/>
        <v>0</v>
      </c>
      <c r="BV8" s="73">
        <f>COUNTIF(qualitativ!C8:BD8,999)</f>
        <v>0</v>
      </c>
    </row>
    <row r="9" spans="1:74" x14ac:dyDescent="0.2">
      <c r="A9" s="19">
        <f>qualitativ!A9</f>
        <v>0</v>
      </c>
      <c r="B9" s="19">
        <f>qualitativ!B9</f>
        <v>0</v>
      </c>
      <c r="C9" s="72">
        <f>IF(qualitativ!C9=5089,1,0)</f>
        <v>0</v>
      </c>
      <c r="D9" s="72">
        <f>IF(qualitativ!D9=43005,1,0)</f>
        <v>0</v>
      </c>
      <c r="E9" s="72">
        <f>IF(qualitativ!E9=300500,1,0)</f>
        <v>0</v>
      </c>
      <c r="F9" s="72">
        <f t="shared" si="0"/>
        <v>0</v>
      </c>
      <c r="G9" s="72">
        <f>IF(qualitativ!F9="&gt;",1,0)</f>
        <v>0</v>
      </c>
      <c r="H9" s="72">
        <f>IF(qualitativ!G9="&gt;",1,0)</f>
        <v>0</v>
      </c>
      <c r="I9" s="72">
        <f>IF(qualitativ!H9="&lt;",1,0)</f>
        <v>0</v>
      </c>
      <c r="J9" s="72">
        <f t="shared" si="1"/>
        <v>0</v>
      </c>
      <c r="K9" s="72">
        <f>IF(qualitativ!I9=9900,1,0)</f>
        <v>0</v>
      </c>
      <c r="L9" s="72">
        <f>IF(qualitativ!J9=4600,1,0)</f>
        <v>0</v>
      </c>
      <c r="M9" s="72">
        <f>IF(qualitativ!K9=4000,1,0)</f>
        <v>0</v>
      </c>
      <c r="N9" s="72">
        <f t="shared" si="2"/>
        <v>0</v>
      </c>
      <c r="O9" s="72">
        <f>IF(qualitativ!L9=6999,1,0)</f>
        <v>0</v>
      </c>
      <c r="P9" s="72">
        <f>IF(qualitativ!M9=3490,1,0)</f>
        <v>0</v>
      </c>
      <c r="Q9" s="72">
        <f>IF(qualitativ!N9=3900,1,0)</f>
        <v>0</v>
      </c>
      <c r="R9" s="72">
        <f t="shared" si="3"/>
        <v>0</v>
      </c>
      <c r="S9" s="72">
        <f>IF(qualitativ!O9=7000,1,0)</f>
        <v>0</v>
      </c>
      <c r="T9" s="72">
        <f>IF(qualitativ!P9=5300,1,0)</f>
        <v>0</v>
      </c>
      <c r="U9" s="72">
        <f>IF(qualitativ!Q9=4080,1,0)</f>
        <v>0</v>
      </c>
      <c r="V9" s="72">
        <f>IF(qualitativ!R9=12500,1,0)</f>
        <v>0</v>
      </c>
      <c r="W9" s="72">
        <f t="shared" si="4"/>
        <v>0</v>
      </c>
      <c r="X9" s="72">
        <f>IF(qualitativ!S9=500,1,0)</f>
        <v>0</v>
      </c>
      <c r="Y9" s="72">
        <f>IF(qualitativ!T9=250,1,0)</f>
        <v>0</v>
      </c>
      <c r="Z9" s="72">
        <f>IF(qualitativ!U9=350,1,0)</f>
        <v>0</v>
      </c>
      <c r="AA9" s="72">
        <f>IF(qualitativ!V9=1500,1,0)</f>
        <v>0</v>
      </c>
      <c r="AB9" s="72">
        <f t="shared" si="5"/>
        <v>0</v>
      </c>
      <c r="AC9" s="72">
        <f>IF(qualitativ!W9=300,1,0)</f>
        <v>0</v>
      </c>
      <c r="AD9" s="72">
        <f>IF(qualitativ!X9=736,1,0)</f>
        <v>0</v>
      </c>
      <c r="AE9" s="72">
        <f>IF(qualitativ!Y9=699,1,0)</f>
        <v>0</v>
      </c>
      <c r="AF9" s="72">
        <f>IF(qualitativ!Z9=354,1,0)</f>
        <v>0</v>
      </c>
      <c r="AG9" s="72">
        <f t="shared" si="6"/>
        <v>0</v>
      </c>
      <c r="AH9" s="72">
        <f>IF(qualitativ!AA9=4500,1,0)</f>
        <v>0</v>
      </c>
      <c r="AI9" s="72">
        <f>IF(qualitativ!AB9=64000,1,0)</f>
        <v>0</v>
      </c>
      <c r="AJ9" s="72">
        <f>IF(qualitativ!AC9=2500,1,0)</f>
        <v>0</v>
      </c>
      <c r="AK9" s="72">
        <f>IF(qualitativ!AD9=49000,1,0)</f>
        <v>0</v>
      </c>
      <c r="AL9" s="72">
        <f t="shared" si="7"/>
        <v>0</v>
      </c>
      <c r="AM9" s="72">
        <f>IF(qualitativ!AE9=584,1,0)</f>
        <v>0</v>
      </c>
      <c r="AN9" s="72">
        <f>IF(qualitativ!AF9=1324,1,0)</f>
        <v>0</v>
      </c>
      <c r="AO9" s="72">
        <f t="shared" si="8"/>
        <v>0</v>
      </c>
      <c r="AP9" s="72">
        <f>IF(qualitativ!AG9=644,1,0)</f>
        <v>0</v>
      </c>
      <c r="AQ9" s="72">
        <f>IF(qualitativ!AH9=272,1,0)</f>
        <v>0</v>
      </c>
      <c r="AR9" s="72">
        <f t="shared" si="9"/>
        <v>0</v>
      </c>
      <c r="AS9" s="72">
        <f>IF(OR(qualitativ!AI9="35-4",qualitativ!AI9="35-4=31"),1,0)</f>
        <v>0</v>
      </c>
      <c r="AT9" s="72">
        <f>IF(qualitativ!AJ9=31,1,0)</f>
        <v>0</v>
      </c>
      <c r="AU9" s="72">
        <f t="shared" si="10"/>
        <v>0</v>
      </c>
      <c r="AV9" s="72">
        <f>IF(qualitativ!AK9=6,1,0)</f>
        <v>0</v>
      </c>
      <c r="AW9" s="72">
        <f>IF(qualitativ!AL9=80,1,0)</f>
        <v>0</v>
      </c>
      <c r="AX9" s="72">
        <f>IF(qualitativ!AM9=32,1,0)</f>
        <v>0</v>
      </c>
      <c r="AY9" s="72">
        <f>IF(qualitativ!AN9=63,1,0)</f>
        <v>0</v>
      </c>
      <c r="AZ9" s="72">
        <f>IF(AND(qualitativ!AO9=0,ISBLANK(qualitativ!AO9)=FALSE),1,0)</f>
        <v>0</v>
      </c>
      <c r="BA9" s="72">
        <f>IF(qualitativ!AP9=35,1,0)</f>
        <v>0</v>
      </c>
      <c r="BB9" s="72">
        <f t="shared" si="11"/>
        <v>0</v>
      </c>
      <c r="BC9" s="72">
        <f>IF(qualitativ!AQ9=8,1,0)</f>
        <v>0</v>
      </c>
      <c r="BD9" s="72">
        <f>IF(qualitativ!AR9=1,1,0)</f>
        <v>0</v>
      </c>
      <c r="BE9" s="72">
        <f>IF(qualitativ!AS9=7,1,0)</f>
        <v>0</v>
      </c>
      <c r="BF9" s="72">
        <f>IF(qualitativ!AT9=8,1,0)</f>
        <v>0</v>
      </c>
      <c r="BG9" s="72">
        <f>IF(qualitativ!AU9=6,1,0)</f>
        <v>0</v>
      </c>
      <c r="BH9" s="72">
        <f>IF(qualitativ!AV9=7,1,0)</f>
        <v>0</v>
      </c>
      <c r="BI9" s="72">
        <f t="shared" si="12"/>
        <v>0</v>
      </c>
      <c r="BJ9" s="72">
        <f>IF(qualitativ!AW9=35000,1,0)</f>
        <v>0</v>
      </c>
      <c r="BK9" s="72">
        <f>IF(qualitativ!AX9=1000,1,0)</f>
        <v>0</v>
      </c>
      <c r="BL9" s="72">
        <f>IF(qualitativ!AY9=600,1,0)</f>
        <v>0</v>
      </c>
      <c r="BM9" s="72">
        <f>IF(qualitativ!AZ9=600,1,0)</f>
        <v>0</v>
      </c>
      <c r="BN9" s="72">
        <f t="shared" si="13"/>
        <v>0</v>
      </c>
      <c r="BO9" s="72">
        <f>IF(OR(qualitativ!BA9="8*6",qualitativ!BA9="6*8",qualitativ!BA9="8*6=48",qualitativ!BA9="6*8=48"),1,0)</f>
        <v>0</v>
      </c>
      <c r="BP9" s="72">
        <f>IF(OR(qualitativ!BB9=3),1,0)</f>
        <v>0</v>
      </c>
      <c r="BQ9" s="72">
        <f>IF(OR(qualitativ!BC9=1),1,0)</f>
        <v>0</v>
      </c>
      <c r="BR9" s="72">
        <f>IF(OR(qualitativ!BD9=2),1,0)</f>
        <v>0</v>
      </c>
      <c r="BS9" s="72">
        <f t="shared" si="14"/>
        <v>0</v>
      </c>
      <c r="BT9" s="73">
        <f t="shared" si="15"/>
        <v>0</v>
      </c>
      <c r="BU9" s="74">
        <f t="shared" si="16"/>
        <v>0</v>
      </c>
      <c r="BV9" s="73">
        <f>COUNTIF(qualitativ!C9:BD9,999)</f>
        <v>0</v>
      </c>
    </row>
    <row r="10" spans="1:74" x14ac:dyDescent="0.2">
      <c r="A10" s="19">
        <f>qualitativ!A10</f>
        <v>0</v>
      </c>
      <c r="B10" s="19">
        <f>qualitativ!B10</f>
        <v>0</v>
      </c>
      <c r="C10" s="72">
        <f>IF(qualitativ!C10=5089,1,0)</f>
        <v>0</v>
      </c>
      <c r="D10" s="72">
        <f>IF(qualitativ!D10=43005,1,0)</f>
        <v>0</v>
      </c>
      <c r="E10" s="72">
        <f>IF(qualitativ!E10=300500,1,0)</f>
        <v>0</v>
      </c>
      <c r="F10" s="72">
        <f t="shared" si="0"/>
        <v>0</v>
      </c>
      <c r="G10" s="72">
        <f>IF(qualitativ!F10="&gt;",1,0)</f>
        <v>0</v>
      </c>
      <c r="H10" s="72">
        <f>IF(qualitativ!G10="&gt;",1,0)</f>
        <v>0</v>
      </c>
      <c r="I10" s="72">
        <f>IF(qualitativ!H10="&lt;",1,0)</f>
        <v>0</v>
      </c>
      <c r="J10" s="72">
        <f t="shared" si="1"/>
        <v>0</v>
      </c>
      <c r="K10" s="72">
        <f>IF(qualitativ!I10=9900,1,0)</f>
        <v>0</v>
      </c>
      <c r="L10" s="72">
        <f>IF(qualitativ!J10=4600,1,0)</f>
        <v>0</v>
      </c>
      <c r="M10" s="72">
        <f>IF(qualitativ!K10=4000,1,0)</f>
        <v>0</v>
      </c>
      <c r="N10" s="72">
        <f t="shared" si="2"/>
        <v>0</v>
      </c>
      <c r="O10" s="72">
        <f>IF(qualitativ!L10=6999,1,0)</f>
        <v>0</v>
      </c>
      <c r="P10" s="72">
        <f>IF(qualitativ!M10=3490,1,0)</f>
        <v>0</v>
      </c>
      <c r="Q10" s="72">
        <f>IF(qualitativ!N10=3900,1,0)</f>
        <v>0</v>
      </c>
      <c r="R10" s="72">
        <f t="shared" si="3"/>
        <v>0</v>
      </c>
      <c r="S10" s="72">
        <f>IF(qualitativ!O10=7000,1,0)</f>
        <v>0</v>
      </c>
      <c r="T10" s="72">
        <f>IF(qualitativ!P10=5300,1,0)</f>
        <v>0</v>
      </c>
      <c r="U10" s="72">
        <f>IF(qualitativ!Q10=4080,1,0)</f>
        <v>0</v>
      </c>
      <c r="V10" s="72">
        <f>IF(qualitativ!R10=12500,1,0)</f>
        <v>0</v>
      </c>
      <c r="W10" s="72">
        <f t="shared" si="4"/>
        <v>0</v>
      </c>
      <c r="X10" s="72">
        <f>IF(qualitativ!S10=500,1,0)</f>
        <v>0</v>
      </c>
      <c r="Y10" s="72">
        <f>IF(qualitativ!T10=250,1,0)</f>
        <v>0</v>
      </c>
      <c r="Z10" s="72">
        <f>IF(qualitativ!U10=350,1,0)</f>
        <v>0</v>
      </c>
      <c r="AA10" s="72">
        <f>IF(qualitativ!V10=1500,1,0)</f>
        <v>0</v>
      </c>
      <c r="AB10" s="72">
        <f t="shared" si="5"/>
        <v>0</v>
      </c>
      <c r="AC10" s="72">
        <f>IF(qualitativ!W10=300,1,0)</f>
        <v>0</v>
      </c>
      <c r="AD10" s="72">
        <f>IF(qualitativ!X10=736,1,0)</f>
        <v>0</v>
      </c>
      <c r="AE10" s="72">
        <f>IF(qualitativ!Y10=699,1,0)</f>
        <v>0</v>
      </c>
      <c r="AF10" s="72">
        <f>IF(qualitativ!Z10=354,1,0)</f>
        <v>0</v>
      </c>
      <c r="AG10" s="72">
        <f t="shared" si="6"/>
        <v>0</v>
      </c>
      <c r="AH10" s="72">
        <f>IF(qualitativ!AA10=4500,1,0)</f>
        <v>0</v>
      </c>
      <c r="AI10" s="72">
        <f>IF(qualitativ!AB10=64000,1,0)</f>
        <v>0</v>
      </c>
      <c r="AJ10" s="72">
        <f>IF(qualitativ!AC10=2500,1,0)</f>
        <v>0</v>
      </c>
      <c r="AK10" s="72">
        <f>IF(qualitativ!AD10=49000,1,0)</f>
        <v>0</v>
      </c>
      <c r="AL10" s="72">
        <f t="shared" si="7"/>
        <v>0</v>
      </c>
      <c r="AM10" s="72">
        <f>IF(qualitativ!AE10=584,1,0)</f>
        <v>0</v>
      </c>
      <c r="AN10" s="72">
        <f>IF(qualitativ!AF10=1324,1,0)</f>
        <v>0</v>
      </c>
      <c r="AO10" s="72">
        <f t="shared" si="8"/>
        <v>0</v>
      </c>
      <c r="AP10" s="72">
        <f>IF(qualitativ!AG10=644,1,0)</f>
        <v>0</v>
      </c>
      <c r="AQ10" s="72">
        <f>IF(qualitativ!AH10=272,1,0)</f>
        <v>0</v>
      </c>
      <c r="AR10" s="72">
        <f t="shared" si="9"/>
        <v>0</v>
      </c>
      <c r="AS10" s="72">
        <f>IF(OR(qualitativ!AI10="35-4",qualitativ!AI10="35-4=31"),1,0)</f>
        <v>0</v>
      </c>
      <c r="AT10" s="72">
        <f>IF(qualitativ!AJ10=31,1,0)</f>
        <v>0</v>
      </c>
      <c r="AU10" s="72">
        <f t="shared" si="10"/>
        <v>0</v>
      </c>
      <c r="AV10" s="72">
        <f>IF(qualitativ!AK10=6,1,0)</f>
        <v>0</v>
      </c>
      <c r="AW10" s="72">
        <f>IF(qualitativ!AL10=80,1,0)</f>
        <v>0</v>
      </c>
      <c r="AX10" s="72">
        <f>IF(qualitativ!AM10=32,1,0)</f>
        <v>0</v>
      </c>
      <c r="AY10" s="72">
        <f>IF(qualitativ!AN10=63,1,0)</f>
        <v>0</v>
      </c>
      <c r="AZ10" s="72">
        <f>IF(AND(qualitativ!AO10=0,ISBLANK(qualitativ!AO10)=FALSE),1,0)</f>
        <v>0</v>
      </c>
      <c r="BA10" s="72">
        <f>IF(qualitativ!AP10=35,1,0)</f>
        <v>0</v>
      </c>
      <c r="BB10" s="72">
        <f t="shared" si="11"/>
        <v>0</v>
      </c>
      <c r="BC10" s="72">
        <f>IF(qualitativ!AQ10=8,1,0)</f>
        <v>0</v>
      </c>
      <c r="BD10" s="72">
        <f>IF(qualitativ!AR10=1,1,0)</f>
        <v>0</v>
      </c>
      <c r="BE10" s="72">
        <f>IF(qualitativ!AS10=7,1,0)</f>
        <v>0</v>
      </c>
      <c r="BF10" s="72">
        <f>IF(qualitativ!AT10=8,1,0)</f>
        <v>0</v>
      </c>
      <c r="BG10" s="72">
        <f>IF(qualitativ!AU10=6,1,0)</f>
        <v>0</v>
      </c>
      <c r="BH10" s="72">
        <f>IF(qualitativ!AV10=7,1,0)</f>
        <v>0</v>
      </c>
      <c r="BI10" s="72">
        <f t="shared" si="12"/>
        <v>0</v>
      </c>
      <c r="BJ10" s="72">
        <f>IF(qualitativ!AW10=35000,1,0)</f>
        <v>0</v>
      </c>
      <c r="BK10" s="72">
        <f>IF(qualitativ!AX10=1000,1,0)</f>
        <v>0</v>
      </c>
      <c r="BL10" s="72">
        <f>IF(qualitativ!AY10=600,1,0)</f>
        <v>0</v>
      </c>
      <c r="BM10" s="72">
        <f>IF(qualitativ!AZ10=600,1,0)</f>
        <v>0</v>
      </c>
      <c r="BN10" s="72">
        <f t="shared" si="13"/>
        <v>0</v>
      </c>
      <c r="BO10" s="72">
        <f>IF(OR(qualitativ!BA10="8*6",qualitativ!BA10="6*8",qualitativ!BA10="8*6=48",qualitativ!BA10="6*8=48"),1,0)</f>
        <v>0</v>
      </c>
      <c r="BP10" s="72">
        <f>IF(OR(qualitativ!BB10=3),1,0)</f>
        <v>0</v>
      </c>
      <c r="BQ10" s="72">
        <f>IF(OR(qualitativ!BC10=1),1,0)</f>
        <v>0</v>
      </c>
      <c r="BR10" s="72">
        <f>IF(OR(qualitativ!BD10=2),1,0)</f>
        <v>0</v>
      </c>
      <c r="BS10" s="72">
        <f t="shared" si="14"/>
        <v>0</v>
      </c>
      <c r="BT10" s="73">
        <f t="shared" si="15"/>
        <v>0</v>
      </c>
      <c r="BU10" s="74">
        <f t="shared" si="16"/>
        <v>0</v>
      </c>
      <c r="BV10" s="73">
        <f>COUNTIF(qualitativ!C10:BD10,999)</f>
        <v>0</v>
      </c>
    </row>
    <row r="11" spans="1:74" x14ac:dyDescent="0.2">
      <c r="A11" s="19">
        <f>qualitativ!A11</f>
        <v>0</v>
      </c>
      <c r="B11" s="19">
        <f>qualitativ!B11</f>
        <v>0</v>
      </c>
      <c r="C11" s="72">
        <f>IF(qualitativ!C11=5089,1,0)</f>
        <v>0</v>
      </c>
      <c r="D11" s="72">
        <f>IF(qualitativ!D11=43005,1,0)</f>
        <v>0</v>
      </c>
      <c r="E11" s="72">
        <f>IF(qualitativ!E11=300500,1,0)</f>
        <v>0</v>
      </c>
      <c r="F11" s="72">
        <f t="shared" si="0"/>
        <v>0</v>
      </c>
      <c r="G11" s="72">
        <f>IF(qualitativ!F11="&gt;",1,0)</f>
        <v>0</v>
      </c>
      <c r="H11" s="72">
        <f>IF(qualitativ!G11="&gt;",1,0)</f>
        <v>0</v>
      </c>
      <c r="I11" s="72">
        <f>IF(qualitativ!H11="&lt;",1,0)</f>
        <v>0</v>
      </c>
      <c r="J11" s="72">
        <f t="shared" si="1"/>
        <v>0</v>
      </c>
      <c r="K11" s="72">
        <f>IF(qualitativ!I11=9900,1,0)</f>
        <v>0</v>
      </c>
      <c r="L11" s="72">
        <f>IF(qualitativ!J11=4600,1,0)</f>
        <v>0</v>
      </c>
      <c r="M11" s="72">
        <f>IF(qualitativ!K11=4000,1,0)</f>
        <v>0</v>
      </c>
      <c r="N11" s="72">
        <f t="shared" si="2"/>
        <v>0</v>
      </c>
      <c r="O11" s="72">
        <f>IF(qualitativ!L11=6999,1,0)</f>
        <v>0</v>
      </c>
      <c r="P11" s="72">
        <f>IF(qualitativ!M11=3490,1,0)</f>
        <v>0</v>
      </c>
      <c r="Q11" s="72">
        <f>IF(qualitativ!N11=3900,1,0)</f>
        <v>0</v>
      </c>
      <c r="R11" s="72">
        <f t="shared" si="3"/>
        <v>0</v>
      </c>
      <c r="S11" s="72">
        <f>IF(qualitativ!O11=7000,1,0)</f>
        <v>0</v>
      </c>
      <c r="T11" s="72">
        <f>IF(qualitativ!P11=5300,1,0)</f>
        <v>0</v>
      </c>
      <c r="U11" s="72">
        <f>IF(qualitativ!Q11=4080,1,0)</f>
        <v>0</v>
      </c>
      <c r="V11" s="72">
        <f>IF(qualitativ!R11=12500,1,0)</f>
        <v>0</v>
      </c>
      <c r="W11" s="72">
        <f t="shared" si="4"/>
        <v>0</v>
      </c>
      <c r="X11" s="72">
        <f>IF(qualitativ!S11=500,1,0)</f>
        <v>0</v>
      </c>
      <c r="Y11" s="72">
        <f>IF(qualitativ!T11=250,1,0)</f>
        <v>0</v>
      </c>
      <c r="Z11" s="72">
        <f>IF(qualitativ!U11=350,1,0)</f>
        <v>0</v>
      </c>
      <c r="AA11" s="72">
        <f>IF(qualitativ!V11=1500,1,0)</f>
        <v>0</v>
      </c>
      <c r="AB11" s="72">
        <f t="shared" si="5"/>
        <v>0</v>
      </c>
      <c r="AC11" s="72">
        <f>IF(qualitativ!W11=300,1,0)</f>
        <v>0</v>
      </c>
      <c r="AD11" s="72">
        <f>IF(qualitativ!X11=736,1,0)</f>
        <v>0</v>
      </c>
      <c r="AE11" s="72">
        <f>IF(qualitativ!Y11=699,1,0)</f>
        <v>0</v>
      </c>
      <c r="AF11" s="72">
        <f>IF(qualitativ!Z11=354,1,0)</f>
        <v>0</v>
      </c>
      <c r="AG11" s="72">
        <f t="shared" si="6"/>
        <v>0</v>
      </c>
      <c r="AH11" s="72">
        <f>IF(qualitativ!AA11=4500,1,0)</f>
        <v>0</v>
      </c>
      <c r="AI11" s="72">
        <f>IF(qualitativ!AB11=64000,1,0)</f>
        <v>0</v>
      </c>
      <c r="AJ11" s="72">
        <f>IF(qualitativ!AC11=2500,1,0)</f>
        <v>0</v>
      </c>
      <c r="AK11" s="72">
        <f>IF(qualitativ!AD11=49000,1,0)</f>
        <v>0</v>
      </c>
      <c r="AL11" s="72">
        <f t="shared" si="7"/>
        <v>0</v>
      </c>
      <c r="AM11" s="72">
        <f>IF(qualitativ!AE11=584,1,0)</f>
        <v>0</v>
      </c>
      <c r="AN11" s="72">
        <f>IF(qualitativ!AF11=1324,1,0)</f>
        <v>0</v>
      </c>
      <c r="AO11" s="72">
        <f t="shared" si="8"/>
        <v>0</v>
      </c>
      <c r="AP11" s="72">
        <f>IF(qualitativ!AG11=644,1,0)</f>
        <v>0</v>
      </c>
      <c r="AQ11" s="72">
        <f>IF(qualitativ!AH11=272,1,0)</f>
        <v>0</v>
      </c>
      <c r="AR11" s="72">
        <f t="shared" si="9"/>
        <v>0</v>
      </c>
      <c r="AS11" s="72">
        <f>IF(OR(qualitativ!AI11="35-4",qualitativ!AI11="35-4=31"),1,0)</f>
        <v>0</v>
      </c>
      <c r="AT11" s="72">
        <f>IF(qualitativ!AJ11=31,1,0)</f>
        <v>0</v>
      </c>
      <c r="AU11" s="72">
        <f t="shared" si="10"/>
        <v>0</v>
      </c>
      <c r="AV11" s="72">
        <f>IF(qualitativ!AK11=6,1,0)</f>
        <v>0</v>
      </c>
      <c r="AW11" s="72">
        <f>IF(qualitativ!AL11=80,1,0)</f>
        <v>0</v>
      </c>
      <c r="AX11" s="72">
        <f>IF(qualitativ!AM11=32,1,0)</f>
        <v>0</v>
      </c>
      <c r="AY11" s="72">
        <f>IF(qualitativ!AN11=63,1,0)</f>
        <v>0</v>
      </c>
      <c r="AZ11" s="72">
        <f>IF(AND(qualitativ!AO11=0,ISBLANK(qualitativ!AO11)=FALSE),1,0)</f>
        <v>0</v>
      </c>
      <c r="BA11" s="72">
        <f>IF(qualitativ!AP11=35,1,0)</f>
        <v>0</v>
      </c>
      <c r="BB11" s="72">
        <f t="shared" si="11"/>
        <v>0</v>
      </c>
      <c r="BC11" s="72">
        <f>IF(qualitativ!AQ11=8,1,0)</f>
        <v>0</v>
      </c>
      <c r="BD11" s="72">
        <f>IF(qualitativ!AR11=1,1,0)</f>
        <v>0</v>
      </c>
      <c r="BE11" s="72">
        <f>IF(qualitativ!AS11=7,1,0)</f>
        <v>0</v>
      </c>
      <c r="BF11" s="72">
        <f>IF(qualitativ!AT11=8,1,0)</f>
        <v>0</v>
      </c>
      <c r="BG11" s="72">
        <f>IF(qualitativ!AU11=6,1,0)</f>
        <v>0</v>
      </c>
      <c r="BH11" s="72">
        <f>IF(qualitativ!AV11=7,1,0)</f>
        <v>0</v>
      </c>
      <c r="BI11" s="72">
        <f t="shared" si="12"/>
        <v>0</v>
      </c>
      <c r="BJ11" s="72">
        <f>IF(qualitativ!AW11=35000,1,0)</f>
        <v>0</v>
      </c>
      <c r="BK11" s="72">
        <f>IF(qualitativ!AX11=1000,1,0)</f>
        <v>0</v>
      </c>
      <c r="BL11" s="72">
        <f>IF(qualitativ!AY11=600,1,0)</f>
        <v>0</v>
      </c>
      <c r="BM11" s="72">
        <f>IF(qualitativ!AZ11=600,1,0)</f>
        <v>0</v>
      </c>
      <c r="BN11" s="72">
        <f t="shared" si="13"/>
        <v>0</v>
      </c>
      <c r="BO11" s="72">
        <f>IF(OR(qualitativ!BA11="8*6",qualitativ!BA11="6*8",qualitativ!BA11="8*6=48",qualitativ!BA11="6*8=48"),1,0)</f>
        <v>0</v>
      </c>
      <c r="BP11" s="72">
        <f>IF(OR(qualitativ!BB11=3),1,0)</f>
        <v>0</v>
      </c>
      <c r="BQ11" s="72">
        <f>IF(OR(qualitativ!BC11=1),1,0)</f>
        <v>0</v>
      </c>
      <c r="BR11" s="72">
        <f>IF(OR(qualitativ!BD11=2),1,0)</f>
        <v>0</v>
      </c>
      <c r="BS11" s="72">
        <f t="shared" si="14"/>
        <v>0</v>
      </c>
      <c r="BT11" s="73">
        <f t="shared" si="15"/>
        <v>0</v>
      </c>
      <c r="BU11" s="74">
        <f t="shared" si="16"/>
        <v>0</v>
      </c>
      <c r="BV11" s="73">
        <f>COUNTIF(qualitativ!C11:BD11,999)</f>
        <v>0</v>
      </c>
    </row>
    <row r="12" spans="1:74" x14ac:dyDescent="0.2">
      <c r="A12" s="19">
        <f>qualitativ!A12</f>
        <v>0</v>
      </c>
      <c r="B12" s="19">
        <f>qualitativ!B12</f>
        <v>0</v>
      </c>
      <c r="C12" s="72">
        <f>IF(qualitativ!C12=5089,1,0)</f>
        <v>0</v>
      </c>
      <c r="D12" s="72">
        <f>IF(qualitativ!D12=43005,1,0)</f>
        <v>0</v>
      </c>
      <c r="E12" s="72">
        <f>IF(qualitativ!E12=300500,1,0)</f>
        <v>0</v>
      </c>
      <c r="F12" s="72">
        <f t="shared" si="0"/>
        <v>0</v>
      </c>
      <c r="G12" s="72">
        <f>IF(qualitativ!F12="&gt;",1,0)</f>
        <v>0</v>
      </c>
      <c r="H12" s="72">
        <f>IF(qualitativ!G12="&gt;",1,0)</f>
        <v>0</v>
      </c>
      <c r="I12" s="72">
        <f>IF(qualitativ!H12="&lt;",1,0)</f>
        <v>0</v>
      </c>
      <c r="J12" s="72">
        <f t="shared" si="1"/>
        <v>0</v>
      </c>
      <c r="K12" s="72">
        <f>IF(qualitativ!I12=9900,1,0)</f>
        <v>0</v>
      </c>
      <c r="L12" s="72">
        <f>IF(qualitativ!J12=4600,1,0)</f>
        <v>0</v>
      </c>
      <c r="M12" s="72">
        <f>IF(qualitativ!K12=4000,1,0)</f>
        <v>0</v>
      </c>
      <c r="N12" s="72">
        <f t="shared" si="2"/>
        <v>0</v>
      </c>
      <c r="O12" s="72">
        <f>IF(qualitativ!L12=6999,1,0)</f>
        <v>0</v>
      </c>
      <c r="P12" s="72">
        <f>IF(qualitativ!M12=3490,1,0)</f>
        <v>0</v>
      </c>
      <c r="Q12" s="72">
        <f>IF(qualitativ!N12=3900,1,0)</f>
        <v>0</v>
      </c>
      <c r="R12" s="72">
        <f t="shared" si="3"/>
        <v>0</v>
      </c>
      <c r="S12" s="72">
        <f>IF(qualitativ!O12=7000,1,0)</f>
        <v>0</v>
      </c>
      <c r="T12" s="72">
        <f>IF(qualitativ!P12=5300,1,0)</f>
        <v>0</v>
      </c>
      <c r="U12" s="72">
        <f>IF(qualitativ!Q12=4080,1,0)</f>
        <v>0</v>
      </c>
      <c r="V12" s="72">
        <f>IF(qualitativ!R12=12500,1,0)</f>
        <v>0</v>
      </c>
      <c r="W12" s="72">
        <f t="shared" si="4"/>
        <v>0</v>
      </c>
      <c r="X12" s="72">
        <f>IF(qualitativ!S12=500,1,0)</f>
        <v>0</v>
      </c>
      <c r="Y12" s="72">
        <f>IF(qualitativ!T12=250,1,0)</f>
        <v>0</v>
      </c>
      <c r="Z12" s="72">
        <f>IF(qualitativ!U12=350,1,0)</f>
        <v>0</v>
      </c>
      <c r="AA12" s="72">
        <f>IF(qualitativ!V12=1500,1,0)</f>
        <v>0</v>
      </c>
      <c r="AB12" s="72">
        <f t="shared" si="5"/>
        <v>0</v>
      </c>
      <c r="AC12" s="72">
        <f>IF(qualitativ!W12=300,1,0)</f>
        <v>0</v>
      </c>
      <c r="AD12" s="72">
        <f>IF(qualitativ!X12=736,1,0)</f>
        <v>0</v>
      </c>
      <c r="AE12" s="72">
        <f>IF(qualitativ!Y12=699,1,0)</f>
        <v>0</v>
      </c>
      <c r="AF12" s="72">
        <f>IF(qualitativ!Z12=354,1,0)</f>
        <v>0</v>
      </c>
      <c r="AG12" s="72">
        <f t="shared" si="6"/>
        <v>0</v>
      </c>
      <c r="AH12" s="72">
        <f>IF(qualitativ!AA12=4500,1,0)</f>
        <v>0</v>
      </c>
      <c r="AI12" s="72">
        <f>IF(qualitativ!AB12=64000,1,0)</f>
        <v>0</v>
      </c>
      <c r="AJ12" s="72">
        <f>IF(qualitativ!AC12=2500,1,0)</f>
        <v>0</v>
      </c>
      <c r="AK12" s="72">
        <f>IF(qualitativ!AD12=49000,1,0)</f>
        <v>0</v>
      </c>
      <c r="AL12" s="72">
        <f t="shared" si="7"/>
        <v>0</v>
      </c>
      <c r="AM12" s="72">
        <f>IF(qualitativ!AE12=584,1,0)</f>
        <v>0</v>
      </c>
      <c r="AN12" s="72">
        <f>IF(qualitativ!AF12=1324,1,0)</f>
        <v>0</v>
      </c>
      <c r="AO12" s="72">
        <f t="shared" si="8"/>
        <v>0</v>
      </c>
      <c r="AP12" s="72">
        <f>IF(qualitativ!AG12=644,1,0)</f>
        <v>0</v>
      </c>
      <c r="AQ12" s="72">
        <f>IF(qualitativ!AH12=272,1,0)</f>
        <v>0</v>
      </c>
      <c r="AR12" s="72">
        <f t="shared" si="9"/>
        <v>0</v>
      </c>
      <c r="AS12" s="72">
        <f>IF(OR(qualitativ!AI12="35-4",qualitativ!AI12="35-4=31"),1,0)</f>
        <v>0</v>
      </c>
      <c r="AT12" s="72">
        <f>IF(qualitativ!AJ12=31,1,0)</f>
        <v>0</v>
      </c>
      <c r="AU12" s="72">
        <f t="shared" si="10"/>
        <v>0</v>
      </c>
      <c r="AV12" s="72">
        <f>IF(qualitativ!AK12=6,1,0)</f>
        <v>0</v>
      </c>
      <c r="AW12" s="72">
        <f>IF(qualitativ!AL12=80,1,0)</f>
        <v>0</v>
      </c>
      <c r="AX12" s="72">
        <f>IF(qualitativ!AM12=32,1,0)</f>
        <v>0</v>
      </c>
      <c r="AY12" s="72">
        <f>IF(qualitativ!AN12=63,1,0)</f>
        <v>0</v>
      </c>
      <c r="AZ12" s="72">
        <f>IF(AND(qualitativ!AO12=0,ISBLANK(qualitativ!AO12)=FALSE),1,0)</f>
        <v>0</v>
      </c>
      <c r="BA12" s="72">
        <f>IF(qualitativ!AP12=35,1,0)</f>
        <v>0</v>
      </c>
      <c r="BB12" s="72">
        <f t="shared" si="11"/>
        <v>0</v>
      </c>
      <c r="BC12" s="72">
        <f>IF(qualitativ!AQ12=8,1,0)</f>
        <v>0</v>
      </c>
      <c r="BD12" s="72">
        <f>IF(qualitativ!AR12=1,1,0)</f>
        <v>0</v>
      </c>
      <c r="BE12" s="72">
        <f>IF(qualitativ!AS12=7,1,0)</f>
        <v>0</v>
      </c>
      <c r="BF12" s="72">
        <f>IF(qualitativ!AT12=8,1,0)</f>
        <v>0</v>
      </c>
      <c r="BG12" s="72">
        <f>IF(qualitativ!AU12=6,1,0)</f>
        <v>0</v>
      </c>
      <c r="BH12" s="72">
        <f>IF(qualitativ!AV12=7,1,0)</f>
        <v>0</v>
      </c>
      <c r="BI12" s="72">
        <f t="shared" si="12"/>
        <v>0</v>
      </c>
      <c r="BJ12" s="72">
        <f>IF(qualitativ!AW12=35000,1,0)</f>
        <v>0</v>
      </c>
      <c r="BK12" s="72">
        <f>IF(qualitativ!AX12=1000,1,0)</f>
        <v>0</v>
      </c>
      <c r="BL12" s="72">
        <f>IF(qualitativ!AY12=600,1,0)</f>
        <v>0</v>
      </c>
      <c r="BM12" s="72">
        <f>IF(qualitativ!AZ12=600,1,0)</f>
        <v>0</v>
      </c>
      <c r="BN12" s="72">
        <f t="shared" si="13"/>
        <v>0</v>
      </c>
      <c r="BO12" s="72">
        <f>IF(OR(qualitativ!BA12="8*6",qualitativ!BA12="6*8",qualitativ!BA12="8*6=48",qualitativ!BA12="6*8=48"),1,0)</f>
        <v>0</v>
      </c>
      <c r="BP12" s="72">
        <f>IF(OR(qualitativ!BB12=3),1,0)</f>
        <v>0</v>
      </c>
      <c r="BQ12" s="72">
        <f>IF(OR(qualitativ!BC12=1),1,0)</f>
        <v>0</v>
      </c>
      <c r="BR12" s="72">
        <f>IF(OR(qualitativ!BD12=2),1,0)</f>
        <v>0</v>
      </c>
      <c r="BS12" s="72">
        <f t="shared" si="14"/>
        <v>0</v>
      </c>
      <c r="BT12" s="73">
        <f t="shared" si="15"/>
        <v>0</v>
      </c>
      <c r="BU12" s="74">
        <f t="shared" si="16"/>
        <v>0</v>
      </c>
      <c r="BV12" s="73">
        <f>COUNTIF(qualitativ!C12:BD12,999)</f>
        <v>0</v>
      </c>
    </row>
    <row r="13" spans="1:74" x14ac:dyDescent="0.2">
      <c r="A13" s="19">
        <f>qualitativ!A13</f>
        <v>0</v>
      </c>
      <c r="B13" s="19">
        <f>qualitativ!B13</f>
        <v>0</v>
      </c>
      <c r="C13" s="72">
        <f>IF(qualitativ!C13=5089,1,0)</f>
        <v>0</v>
      </c>
      <c r="D13" s="72">
        <f>IF(qualitativ!D13=43005,1,0)</f>
        <v>0</v>
      </c>
      <c r="E13" s="72">
        <f>IF(qualitativ!E13=300500,1,0)</f>
        <v>0</v>
      </c>
      <c r="F13" s="72">
        <f t="shared" si="0"/>
        <v>0</v>
      </c>
      <c r="G13" s="72">
        <f>IF(qualitativ!F13="&gt;",1,0)</f>
        <v>0</v>
      </c>
      <c r="H13" s="72">
        <f>IF(qualitativ!G13="&gt;",1,0)</f>
        <v>0</v>
      </c>
      <c r="I13" s="72">
        <f>IF(qualitativ!H13="&lt;",1,0)</f>
        <v>0</v>
      </c>
      <c r="J13" s="72">
        <f t="shared" si="1"/>
        <v>0</v>
      </c>
      <c r="K13" s="72">
        <f>IF(qualitativ!I13=9900,1,0)</f>
        <v>0</v>
      </c>
      <c r="L13" s="72">
        <f>IF(qualitativ!J13=4600,1,0)</f>
        <v>0</v>
      </c>
      <c r="M13" s="72">
        <f>IF(qualitativ!K13=4000,1,0)</f>
        <v>0</v>
      </c>
      <c r="N13" s="72">
        <f t="shared" si="2"/>
        <v>0</v>
      </c>
      <c r="O13" s="72">
        <f>IF(qualitativ!L13=6999,1,0)</f>
        <v>0</v>
      </c>
      <c r="P13" s="72">
        <f>IF(qualitativ!M13=3490,1,0)</f>
        <v>0</v>
      </c>
      <c r="Q13" s="72">
        <f>IF(qualitativ!N13=3900,1,0)</f>
        <v>0</v>
      </c>
      <c r="R13" s="72">
        <f t="shared" si="3"/>
        <v>0</v>
      </c>
      <c r="S13" s="72">
        <f>IF(qualitativ!O13=7000,1,0)</f>
        <v>0</v>
      </c>
      <c r="T13" s="72">
        <f>IF(qualitativ!P13=5300,1,0)</f>
        <v>0</v>
      </c>
      <c r="U13" s="72">
        <f>IF(qualitativ!Q13=4080,1,0)</f>
        <v>0</v>
      </c>
      <c r="V13" s="72">
        <f>IF(qualitativ!R13=12500,1,0)</f>
        <v>0</v>
      </c>
      <c r="W13" s="72">
        <f t="shared" si="4"/>
        <v>0</v>
      </c>
      <c r="X13" s="72">
        <f>IF(qualitativ!S13=500,1,0)</f>
        <v>0</v>
      </c>
      <c r="Y13" s="72">
        <f>IF(qualitativ!T13=250,1,0)</f>
        <v>0</v>
      </c>
      <c r="Z13" s="72">
        <f>IF(qualitativ!U13=350,1,0)</f>
        <v>0</v>
      </c>
      <c r="AA13" s="72">
        <f>IF(qualitativ!V13=1500,1,0)</f>
        <v>0</v>
      </c>
      <c r="AB13" s="72">
        <f t="shared" si="5"/>
        <v>0</v>
      </c>
      <c r="AC13" s="72">
        <f>IF(qualitativ!W13=300,1,0)</f>
        <v>0</v>
      </c>
      <c r="AD13" s="72">
        <f>IF(qualitativ!X13=736,1,0)</f>
        <v>0</v>
      </c>
      <c r="AE13" s="72">
        <f>IF(qualitativ!Y13=699,1,0)</f>
        <v>0</v>
      </c>
      <c r="AF13" s="72">
        <f>IF(qualitativ!Z13=354,1,0)</f>
        <v>0</v>
      </c>
      <c r="AG13" s="72">
        <f t="shared" si="6"/>
        <v>0</v>
      </c>
      <c r="AH13" s="72">
        <f>IF(qualitativ!AA13=4500,1,0)</f>
        <v>0</v>
      </c>
      <c r="AI13" s="72">
        <f>IF(qualitativ!AB13=64000,1,0)</f>
        <v>0</v>
      </c>
      <c r="AJ13" s="72">
        <f>IF(qualitativ!AC13=2500,1,0)</f>
        <v>0</v>
      </c>
      <c r="AK13" s="72">
        <f>IF(qualitativ!AD13=49000,1,0)</f>
        <v>0</v>
      </c>
      <c r="AL13" s="72">
        <f t="shared" si="7"/>
        <v>0</v>
      </c>
      <c r="AM13" s="72">
        <f>IF(qualitativ!AE13=584,1,0)</f>
        <v>0</v>
      </c>
      <c r="AN13" s="72">
        <f>IF(qualitativ!AF13=1324,1,0)</f>
        <v>0</v>
      </c>
      <c r="AO13" s="72">
        <f t="shared" si="8"/>
        <v>0</v>
      </c>
      <c r="AP13" s="72">
        <f>IF(qualitativ!AG13=644,1,0)</f>
        <v>0</v>
      </c>
      <c r="AQ13" s="72">
        <f>IF(qualitativ!AH13=272,1,0)</f>
        <v>0</v>
      </c>
      <c r="AR13" s="72">
        <f t="shared" si="9"/>
        <v>0</v>
      </c>
      <c r="AS13" s="72">
        <f>IF(OR(qualitativ!AI13="35-4",qualitativ!AI13="35-4=31"),1,0)</f>
        <v>0</v>
      </c>
      <c r="AT13" s="72">
        <f>IF(qualitativ!AJ13=31,1,0)</f>
        <v>0</v>
      </c>
      <c r="AU13" s="72">
        <f t="shared" si="10"/>
        <v>0</v>
      </c>
      <c r="AV13" s="72">
        <f>IF(qualitativ!AK13=6,1,0)</f>
        <v>0</v>
      </c>
      <c r="AW13" s="72">
        <f>IF(qualitativ!AL13=80,1,0)</f>
        <v>0</v>
      </c>
      <c r="AX13" s="72">
        <f>IF(qualitativ!AM13=32,1,0)</f>
        <v>0</v>
      </c>
      <c r="AY13" s="72">
        <f>IF(qualitativ!AN13=63,1,0)</f>
        <v>0</v>
      </c>
      <c r="AZ13" s="72">
        <f>IF(AND(qualitativ!AO13=0,ISBLANK(qualitativ!AO13)=FALSE),1,0)</f>
        <v>0</v>
      </c>
      <c r="BA13" s="72">
        <f>IF(qualitativ!AP13=35,1,0)</f>
        <v>0</v>
      </c>
      <c r="BB13" s="72">
        <f t="shared" si="11"/>
        <v>0</v>
      </c>
      <c r="BC13" s="72">
        <f>IF(qualitativ!AQ13=8,1,0)</f>
        <v>0</v>
      </c>
      <c r="BD13" s="72">
        <f>IF(qualitativ!AR13=1,1,0)</f>
        <v>0</v>
      </c>
      <c r="BE13" s="72">
        <f>IF(qualitativ!AS13=7,1,0)</f>
        <v>0</v>
      </c>
      <c r="BF13" s="72">
        <f>IF(qualitativ!AT13=8,1,0)</f>
        <v>0</v>
      </c>
      <c r="BG13" s="72">
        <f>IF(qualitativ!AU13=6,1,0)</f>
        <v>0</v>
      </c>
      <c r="BH13" s="72">
        <f>IF(qualitativ!AV13=7,1,0)</f>
        <v>0</v>
      </c>
      <c r="BI13" s="72">
        <f t="shared" si="12"/>
        <v>0</v>
      </c>
      <c r="BJ13" s="72">
        <f>IF(qualitativ!AW13=35000,1,0)</f>
        <v>0</v>
      </c>
      <c r="BK13" s="72">
        <f>IF(qualitativ!AX13=1000,1,0)</f>
        <v>0</v>
      </c>
      <c r="BL13" s="72">
        <f>IF(qualitativ!AY13=600,1,0)</f>
        <v>0</v>
      </c>
      <c r="BM13" s="72">
        <f>IF(qualitativ!AZ13=600,1,0)</f>
        <v>0</v>
      </c>
      <c r="BN13" s="72">
        <f t="shared" si="13"/>
        <v>0</v>
      </c>
      <c r="BO13" s="72">
        <f>IF(OR(qualitativ!BA13="8*6",qualitativ!BA13="6*8",qualitativ!BA13="8*6=48",qualitativ!BA13="6*8=48"),1,0)</f>
        <v>0</v>
      </c>
      <c r="BP13" s="72">
        <f>IF(OR(qualitativ!BB13=3),1,0)</f>
        <v>0</v>
      </c>
      <c r="BQ13" s="72">
        <f>IF(OR(qualitativ!BC13=1),1,0)</f>
        <v>0</v>
      </c>
      <c r="BR13" s="72">
        <f>IF(OR(qualitativ!BD13=2),1,0)</f>
        <v>0</v>
      </c>
      <c r="BS13" s="72">
        <f t="shared" si="14"/>
        <v>0</v>
      </c>
      <c r="BT13" s="73">
        <f t="shared" si="15"/>
        <v>0</v>
      </c>
      <c r="BU13" s="74">
        <f t="shared" si="16"/>
        <v>0</v>
      </c>
      <c r="BV13" s="73">
        <f>COUNTIF(qualitativ!C13:BD13,999)</f>
        <v>0</v>
      </c>
    </row>
    <row r="14" spans="1:74" x14ac:dyDescent="0.2">
      <c r="A14" s="19">
        <f>qualitativ!A14</f>
        <v>0</v>
      </c>
      <c r="B14" s="19">
        <f>qualitativ!B14</f>
        <v>0</v>
      </c>
      <c r="C14" s="72">
        <f>IF(qualitativ!C14=5089,1,0)</f>
        <v>0</v>
      </c>
      <c r="D14" s="72">
        <f>IF(qualitativ!D14=43005,1,0)</f>
        <v>0</v>
      </c>
      <c r="E14" s="72">
        <f>IF(qualitativ!E14=300500,1,0)</f>
        <v>0</v>
      </c>
      <c r="F14" s="72">
        <f t="shared" si="0"/>
        <v>0</v>
      </c>
      <c r="G14" s="72">
        <f>IF(qualitativ!F14="&gt;",1,0)</f>
        <v>0</v>
      </c>
      <c r="H14" s="72">
        <f>IF(qualitativ!G14="&gt;",1,0)</f>
        <v>0</v>
      </c>
      <c r="I14" s="72">
        <f>IF(qualitativ!H14="&lt;",1,0)</f>
        <v>0</v>
      </c>
      <c r="J14" s="72">
        <f t="shared" si="1"/>
        <v>0</v>
      </c>
      <c r="K14" s="72">
        <f>IF(qualitativ!I14=9900,1,0)</f>
        <v>0</v>
      </c>
      <c r="L14" s="72">
        <f>IF(qualitativ!J14=4600,1,0)</f>
        <v>0</v>
      </c>
      <c r="M14" s="72">
        <f>IF(qualitativ!K14=4000,1,0)</f>
        <v>0</v>
      </c>
      <c r="N14" s="72">
        <f t="shared" si="2"/>
        <v>0</v>
      </c>
      <c r="O14" s="72">
        <f>IF(qualitativ!L14=6999,1,0)</f>
        <v>0</v>
      </c>
      <c r="P14" s="72">
        <f>IF(qualitativ!M14=3490,1,0)</f>
        <v>0</v>
      </c>
      <c r="Q14" s="72">
        <f>IF(qualitativ!N14=3900,1,0)</f>
        <v>0</v>
      </c>
      <c r="R14" s="72">
        <f t="shared" si="3"/>
        <v>0</v>
      </c>
      <c r="S14" s="72">
        <f>IF(qualitativ!O14=7000,1,0)</f>
        <v>0</v>
      </c>
      <c r="T14" s="72">
        <f>IF(qualitativ!P14=5300,1,0)</f>
        <v>0</v>
      </c>
      <c r="U14" s="72">
        <f>IF(qualitativ!Q14=4080,1,0)</f>
        <v>0</v>
      </c>
      <c r="V14" s="72">
        <f>IF(qualitativ!R14=12500,1,0)</f>
        <v>0</v>
      </c>
      <c r="W14" s="72">
        <f t="shared" si="4"/>
        <v>0</v>
      </c>
      <c r="X14" s="72">
        <f>IF(qualitativ!S14=500,1,0)</f>
        <v>0</v>
      </c>
      <c r="Y14" s="72">
        <f>IF(qualitativ!T14=250,1,0)</f>
        <v>0</v>
      </c>
      <c r="Z14" s="72">
        <f>IF(qualitativ!U14=350,1,0)</f>
        <v>0</v>
      </c>
      <c r="AA14" s="72">
        <f>IF(qualitativ!V14=1500,1,0)</f>
        <v>0</v>
      </c>
      <c r="AB14" s="72">
        <f t="shared" si="5"/>
        <v>0</v>
      </c>
      <c r="AC14" s="72">
        <f>IF(qualitativ!W14=300,1,0)</f>
        <v>0</v>
      </c>
      <c r="AD14" s="72">
        <f>IF(qualitativ!X14=736,1,0)</f>
        <v>0</v>
      </c>
      <c r="AE14" s="72">
        <f>IF(qualitativ!Y14=699,1,0)</f>
        <v>0</v>
      </c>
      <c r="AF14" s="72">
        <f>IF(qualitativ!Z14=354,1,0)</f>
        <v>0</v>
      </c>
      <c r="AG14" s="72">
        <f t="shared" si="6"/>
        <v>0</v>
      </c>
      <c r="AH14" s="72">
        <f>IF(qualitativ!AA14=4500,1,0)</f>
        <v>0</v>
      </c>
      <c r="AI14" s="72">
        <f>IF(qualitativ!AB14=64000,1,0)</f>
        <v>0</v>
      </c>
      <c r="AJ14" s="72">
        <f>IF(qualitativ!AC14=2500,1,0)</f>
        <v>0</v>
      </c>
      <c r="AK14" s="72">
        <f>IF(qualitativ!AD14=49000,1,0)</f>
        <v>0</v>
      </c>
      <c r="AL14" s="72">
        <f t="shared" si="7"/>
        <v>0</v>
      </c>
      <c r="AM14" s="72">
        <f>IF(qualitativ!AE14=584,1,0)</f>
        <v>0</v>
      </c>
      <c r="AN14" s="72">
        <f>IF(qualitativ!AF14=1324,1,0)</f>
        <v>0</v>
      </c>
      <c r="AO14" s="72">
        <f t="shared" si="8"/>
        <v>0</v>
      </c>
      <c r="AP14" s="72">
        <f>IF(qualitativ!AG14=644,1,0)</f>
        <v>0</v>
      </c>
      <c r="AQ14" s="72">
        <f>IF(qualitativ!AH14=272,1,0)</f>
        <v>0</v>
      </c>
      <c r="AR14" s="72">
        <f t="shared" si="9"/>
        <v>0</v>
      </c>
      <c r="AS14" s="72">
        <f>IF(OR(qualitativ!AI14="35-4",qualitativ!AI14="35-4=31"),1,0)</f>
        <v>0</v>
      </c>
      <c r="AT14" s="72">
        <f>IF(qualitativ!AJ14=31,1,0)</f>
        <v>0</v>
      </c>
      <c r="AU14" s="72">
        <f t="shared" si="10"/>
        <v>0</v>
      </c>
      <c r="AV14" s="72">
        <f>IF(qualitativ!AK14=6,1,0)</f>
        <v>0</v>
      </c>
      <c r="AW14" s="72">
        <f>IF(qualitativ!AL14=80,1,0)</f>
        <v>0</v>
      </c>
      <c r="AX14" s="72">
        <f>IF(qualitativ!AM14=32,1,0)</f>
        <v>0</v>
      </c>
      <c r="AY14" s="72">
        <f>IF(qualitativ!AN14=63,1,0)</f>
        <v>0</v>
      </c>
      <c r="AZ14" s="72">
        <f>IF(AND(qualitativ!AO14=0,ISBLANK(qualitativ!AO14)=FALSE),1,0)</f>
        <v>0</v>
      </c>
      <c r="BA14" s="72">
        <f>IF(qualitativ!AP14=35,1,0)</f>
        <v>0</v>
      </c>
      <c r="BB14" s="72">
        <f t="shared" si="11"/>
        <v>0</v>
      </c>
      <c r="BC14" s="72">
        <f>IF(qualitativ!AQ14=8,1,0)</f>
        <v>0</v>
      </c>
      <c r="BD14" s="72">
        <f>IF(qualitativ!AR14=1,1,0)</f>
        <v>0</v>
      </c>
      <c r="BE14" s="72">
        <f>IF(qualitativ!AS14=7,1,0)</f>
        <v>0</v>
      </c>
      <c r="BF14" s="72">
        <f>IF(qualitativ!AT14=8,1,0)</f>
        <v>0</v>
      </c>
      <c r="BG14" s="72">
        <f>IF(qualitativ!AU14=6,1,0)</f>
        <v>0</v>
      </c>
      <c r="BH14" s="72">
        <f>IF(qualitativ!AV14=7,1,0)</f>
        <v>0</v>
      </c>
      <c r="BI14" s="72">
        <f t="shared" si="12"/>
        <v>0</v>
      </c>
      <c r="BJ14" s="72">
        <f>IF(qualitativ!AW14=35000,1,0)</f>
        <v>0</v>
      </c>
      <c r="BK14" s="72">
        <f>IF(qualitativ!AX14=1000,1,0)</f>
        <v>0</v>
      </c>
      <c r="BL14" s="72">
        <f>IF(qualitativ!AY14=600,1,0)</f>
        <v>0</v>
      </c>
      <c r="BM14" s="72">
        <f>IF(qualitativ!AZ14=600,1,0)</f>
        <v>0</v>
      </c>
      <c r="BN14" s="72">
        <f t="shared" si="13"/>
        <v>0</v>
      </c>
      <c r="BO14" s="72">
        <f>IF(OR(qualitativ!BA14="8*6",qualitativ!BA14="6*8",qualitativ!BA14="8*6=48",qualitativ!BA14="6*8=48"),1,0)</f>
        <v>0</v>
      </c>
      <c r="BP14" s="72">
        <f>IF(OR(qualitativ!BB14=3),1,0)</f>
        <v>0</v>
      </c>
      <c r="BQ14" s="72">
        <f>IF(OR(qualitativ!BC14=1),1,0)</f>
        <v>0</v>
      </c>
      <c r="BR14" s="72">
        <f>IF(OR(qualitativ!BD14=2),1,0)</f>
        <v>0</v>
      </c>
      <c r="BS14" s="72">
        <f t="shared" si="14"/>
        <v>0</v>
      </c>
      <c r="BT14" s="73">
        <f t="shared" si="15"/>
        <v>0</v>
      </c>
      <c r="BU14" s="74">
        <f t="shared" si="16"/>
        <v>0</v>
      </c>
      <c r="BV14" s="73">
        <f>COUNTIF(qualitativ!C14:BD14,999)</f>
        <v>0</v>
      </c>
    </row>
    <row r="15" spans="1:74" x14ac:dyDescent="0.2">
      <c r="A15" s="19">
        <f>qualitativ!A15</f>
        <v>0</v>
      </c>
      <c r="B15" s="19">
        <f>qualitativ!B15</f>
        <v>0</v>
      </c>
      <c r="C15" s="72">
        <f>IF(qualitativ!C15=5089,1,0)</f>
        <v>0</v>
      </c>
      <c r="D15" s="72">
        <f>IF(qualitativ!D15=43005,1,0)</f>
        <v>0</v>
      </c>
      <c r="E15" s="72">
        <f>IF(qualitativ!E15=300500,1,0)</f>
        <v>0</v>
      </c>
      <c r="F15" s="72">
        <f t="shared" si="0"/>
        <v>0</v>
      </c>
      <c r="G15" s="72">
        <f>IF(qualitativ!F15="&gt;",1,0)</f>
        <v>0</v>
      </c>
      <c r="H15" s="72">
        <f>IF(qualitativ!G15="&gt;",1,0)</f>
        <v>0</v>
      </c>
      <c r="I15" s="72">
        <f>IF(qualitativ!H15="&lt;",1,0)</f>
        <v>0</v>
      </c>
      <c r="J15" s="72">
        <f t="shared" si="1"/>
        <v>0</v>
      </c>
      <c r="K15" s="72">
        <f>IF(qualitativ!I15=9900,1,0)</f>
        <v>0</v>
      </c>
      <c r="L15" s="72">
        <f>IF(qualitativ!J15=4600,1,0)</f>
        <v>0</v>
      </c>
      <c r="M15" s="72">
        <f>IF(qualitativ!K15=4000,1,0)</f>
        <v>0</v>
      </c>
      <c r="N15" s="72">
        <f t="shared" si="2"/>
        <v>0</v>
      </c>
      <c r="O15" s="72">
        <f>IF(qualitativ!L15=6999,1,0)</f>
        <v>0</v>
      </c>
      <c r="P15" s="72">
        <f>IF(qualitativ!M15=3490,1,0)</f>
        <v>0</v>
      </c>
      <c r="Q15" s="72">
        <f>IF(qualitativ!N15=3900,1,0)</f>
        <v>0</v>
      </c>
      <c r="R15" s="72">
        <f t="shared" si="3"/>
        <v>0</v>
      </c>
      <c r="S15" s="72">
        <f>IF(qualitativ!O15=7000,1,0)</f>
        <v>0</v>
      </c>
      <c r="T15" s="72">
        <f>IF(qualitativ!P15=5300,1,0)</f>
        <v>0</v>
      </c>
      <c r="U15" s="72">
        <f>IF(qualitativ!Q15=4080,1,0)</f>
        <v>0</v>
      </c>
      <c r="V15" s="72">
        <f>IF(qualitativ!R15=12500,1,0)</f>
        <v>0</v>
      </c>
      <c r="W15" s="72">
        <f t="shared" si="4"/>
        <v>0</v>
      </c>
      <c r="X15" s="72">
        <f>IF(qualitativ!S15=500,1,0)</f>
        <v>0</v>
      </c>
      <c r="Y15" s="72">
        <f>IF(qualitativ!T15=250,1,0)</f>
        <v>0</v>
      </c>
      <c r="Z15" s="72">
        <f>IF(qualitativ!U15=350,1,0)</f>
        <v>0</v>
      </c>
      <c r="AA15" s="72">
        <f>IF(qualitativ!V15=1500,1,0)</f>
        <v>0</v>
      </c>
      <c r="AB15" s="72">
        <f t="shared" si="5"/>
        <v>0</v>
      </c>
      <c r="AC15" s="72">
        <f>IF(qualitativ!W15=300,1,0)</f>
        <v>0</v>
      </c>
      <c r="AD15" s="72">
        <f>IF(qualitativ!X15=736,1,0)</f>
        <v>0</v>
      </c>
      <c r="AE15" s="72">
        <f>IF(qualitativ!Y15=699,1,0)</f>
        <v>0</v>
      </c>
      <c r="AF15" s="72">
        <f>IF(qualitativ!Z15=354,1,0)</f>
        <v>0</v>
      </c>
      <c r="AG15" s="72">
        <f t="shared" si="6"/>
        <v>0</v>
      </c>
      <c r="AH15" s="72">
        <f>IF(qualitativ!AA15=4500,1,0)</f>
        <v>0</v>
      </c>
      <c r="AI15" s="72">
        <f>IF(qualitativ!AB15=64000,1,0)</f>
        <v>0</v>
      </c>
      <c r="AJ15" s="72">
        <f>IF(qualitativ!AC15=2500,1,0)</f>
        <v>0</v>
      </c>
      <c r="AK15" s="72">
        <f>IF(qualitativ!AD15=49000,1,0)</f>
        <v>0</v>
      </c>
      <c r="AL15" s="72">
        <f t="shared" si="7"/>
        <v>0</v>
      </c>
      <c r="AM15" s="72">
        <f>IF(qualitativ!AE15=584,1,0)</f>
        <v>0</v>
      </c>
      <c r="AN15" s="72">
        <f>IF(qualitativ!AF15=1324,1,0)</f>
        <v>0</v>
      </c>
      <c r="AO15" s="72">
        <f t="shared" si="8"/>
        <v>0</v>
      </c>
      <c r="AP15" s="72">
        <f>IF(qualitativ!AG15=644,1,0)</f>
        <v>0</v>
      </c>
      <c r="AQ15" s="72">
        <f>IF(qualitativ!AH15=272,1,0)</f>
        <v>0</v>
      </c>
      <c r="AR15" s="72">
        <f t="shared" si="9"/>
        <v>0</v>
      </c>
      <c r="AS15" s="72">
        <f>IF(OR(qualitativ!AI15="35-4",qualitativ!AI15="35-4=31"),1,0)</f>
        <v>0</v>
      </c>
      <c r="AT15" s="72">
        <f>IF(qualitativ!AJ15=31,1,0)</f>
        <v>0</v>
      </c>
      <c r="AU15" s="72">
        <f t="shared" si="10"/>
        <v>0</v>
      </c>
      <c r="AV15" s="72">
        <f>IF(qualitativ!AK15=6,1,0)</f>
        <v>0</v>
      </c>
      <c r="AW15" s="72">
        <f>IF(qualitativ!AL15=80,1,0)</f>
        <v>0</v>
      </c>
      <c r="AX15" s="72">
        <f>IF(qualitativ!AM15=32,1,0)</f>
        <v>0</v>
      </c>
      <c r="AY15" s="72">
        <f>IF(qualitativ!AN15=63,1,0)</f>
        <v>0</v>
      </c>
      <c r="AZ15" s="72">
        <f>IF(AND(qualitativ!AO15=0,ISBLANK(qualitativ!AO15)=FALSE),1,0)</f>
        <v>0</v>
      </c>
      <c r="BA15" s="72">
        <f>IF(qualitativ!AP15=35,1,0)</f>
        <v>0</v>
      </c>
      <c r="BB15" s="72">
        <f t="shared" si="11"/>
        <v>0</v>
      </c>
      <c r="BC15" s="72">
        <f>IF(qualitativ!AQ15=8,1,0)</f>
        <v>0</v>
      </c>
      <c r="BD15" s="72">
        <f>IF(qualitativ!AR15=1,1,0)</f>
        <v>0</v>
      </c>
      <c r="BE15" s="72">
        <f>IF(qualitativ!AS15=7,1,0)</f>
        <v>0</v>
      </c>
      <c r="BF15" s="72">
        <f>IF(qualitativ!AT15=8,1,0)</f>
        <v>0</v>
      </c>
      <c r="BG15" s="72">
        <f>IF(qualitativ!AU15=6,1,0)</f>
        <v>0</v>
      </c>
      <c r="BH15" s="72">
        <f>IF(qualitativ!AV15=7,1,0)</f>
        <v>0</v>
      </c>
      <c r="BI15" s="72">
        <f t="shared" si="12"/>
        <v>0</v>
      </c>
      <c r="BJ15" s="72">
        <f>IF(qualitativ!AW15=35000,1,0)</f>
        <v>0</v>
      </c>
      <c r="BK15" s="72">
        <f>IF(qualitativ!AX15=1000,1,0)</f>
        <v>0</v>
      </c>
      <c r="BL15" s="72">
        <f>IF(qualitativ!AY15=600,1,0)</f>
        <v>0</v>
      </c>
      <c r="BM15" s="72">
        <f>IF(qualitativ!AZ15=600,1,0)</f>
        <v>0</v>
      </c>
      <c r="BN15" s="72">
        <f t="shared" si="13"/>
        <v>0</v>
      </c>
      <c r="BO15" s="72">
        <f>IF(OR(qualitativ!BA15="8*6",qualitativ!BA15="6*8",qualitativ!BA15="8*6=48",qualitativ!BA15="6*8=48"),1,0)</f>
        <v>0</v>
      </c>
      <c r="BP15" s="72">
        <f>IF(OR(qualitativ!BB15=3),1,0)</f>
        <v>0</v>
      </c>
      <c r="BQ15" s="72">
        <f>IF(OR(qualitativ!BC15=1),1,0)</f>
        <v>0</v>
      </c>
      <c r="BR15" s="72">
        <f>IF(OR(qualitativ!BD15=2),1,0)</f>
        <v>0</v>
      </c>
      <c r="BS15" s="72">
        <f t="shared" si="14"/>
        <v>0</v>
      </c>
      <c r="BT15" s="73">
        <f t="shared" si="15"/>
        <v>0</v>
      </c>
      <c r="BU15" s="74">
        <f t="shared" si="16"/>
        <v>0</v>
      </c>
      <c r="BV15" s="73">
        <f>COUNTIF(qualitativ!C15:BD15,999)</f>
        <v>0</v>
      </c>
    </row>
    <row r="16" spans="1:74" x14ac:dyDescent="0.2">
      <c r="A16" s="19">
        <f>qualitativ!A16</f>
        <v>0</v>
      </c>
      <c r="B16" s="19">
        <f>qualitativ!B16</f>
        <v>0</v>
      </c>
      <c r="C16" s="72">
        <f>IF(qualitativ!C16=5089,1,0)</f>
        <v>0</v>
      </c>
      <c r="D16" s="72">
        <f>IF(qualitativ!D16=43005,1,0)</f>
        <v>0</v>
      </c>
      <c r="E16" s="72">
        <f>IF(qualitativ!E16=300500,1,0)</f>
        <v>0</v>
      </c>
      <c r="F16" s="72">
        <f t="shared" si="0"/>
        <v>0</v>
      </c>
      <c r="G16" s="72">
        <f>IF(qualitativ!F16="&gt;",1,0)</f>
        <v>0</v>
      </c>
      <c r="H16" s="72">
        <f>IF(qualitativ!G16="&gt;",1,0)</f>
        <v>0</v>
      </c>
      <c r="I16" s="72">
        <f>IF(qualitativ!H16="&lt;",1,0)</f>
        <v>0</v>
      </c>
      <c r="J16" s="72">
        <f t="shared" si="1"/>
        <v>0</v>
      </c>
      <c r="K16" s="72">
        <f>IF(qualitativ!I16=9900,1,0)</f>
        <v>0</v>
      </c>
      <c r="L16" s="72">
        <f>IF(qualitativ!J16=4600,1,0)</f>
        <v>0</v>
      </c>
      <c r="M16" s="72">
        <f>IF(qualitativ!K16=4000,1,0)</f>
        <v>0</v>
      </c>
      <c r="N16" s="72">
        <f t="shared" si="2"/>
        <v>0</v>
      </c>
      <c r="O16" s="72">
        <f>IF(qualitativ!L16=6999,1,0)</f>
        <v>0</v>
      </c>
      <c r="P16" s="72">
        <f>IF(qualitativ!M16=3490,1,0)</f>
        <v>0</v>
      </c>
      <c r="Q16" s="72">
        <f>IF(qualitativ!N16=3900,1,0)</f>
        <v>0</v>
      </c>
      <c r="R16" s="72">
        <f t="shared" si="3"/>
        <v>0</v>
      </c>
      <c r="S16" s="72">
        <f>IF(qualitativ!O16=7000,1,0)</f>
        <v>0</v>
      </c>
      <c r="T16" s="72">
        <f>IF(qualitativ!P16=5300,1,0)</f>
        <v>0</v>
      </c>
      <c r="U16" s="72">
        <f>IF(qualitativ!Q16=4080,1,0)</f>
        <v>0</v>
      </c>
      <c r="V16" s="72">
        <f>IF(qualitativ!R16=12500,1,0)</f>
        <v>0</v>
      </c>
      <c r="W16" s="72">
        <f t="shared" si="4"/>
        <v>0</v>
      </c>
      <c r="X16" s="72">
        <f>IF(qualitativ!S16=500,1,0)</f>
        <v>0</v>
      </c>
      <c r="Y16" s="72">
        <f>IF(qualitativ!T16=250,1,0)</f>
        <v>0</v>
      </c>
      <c r="Z16" s="72">
        <f>IF(qualitativ!U16=350,1,0)</f>
        <v>0</v>
      </c>
      <c r="AA16" s="72">
        <f>IF(qualitativ!V16=1500,1,0)</f>
        <v>0</v>
      </c>
      <c r="AB16" s="72">
        <f t="shared" si="5"/>
        <v>0</v>
      </c>
      <c r="AC16" s="72">
        <f>IF(qualitativ!W16=300,1,0)</f>
        <v>0</v>
      </c>
      <c r="AD16" s="72">
        <f>IF(qualitativ!X16=736,1,0)</f>
        <v>0</v>
      </c>
      <c r="AE16" s="72">
        <f>IF(qualitativ!Y16=699,1,0)</f>
        <v>0</v>
      </c>
      <c r="AF16" s="72">
        <f>IF(qualitativ!Z16=354,1,0)</f>
        <v>0</v>
      </c>
      <c r="AG16" s="72">
        <f t="shared" si="6"/>
        <v>0</v>
      </c>
      <c r="AH16" s="72">
        <f>IF(qualitativ!AA16=4500,1,0)</f>
        <v>0</v>
      </c>
      <c r="AI16" s="72">
        <f>IF(qualitativ!AB16=64000,1,0)</f>
        <v>0</v>
      </c>
      <c r="AJ16" s="72">
        <f>IF(qualitativ!AC16=2500,1,0)</f>
        <v>0</v>
      </c>
      <c r="AK16" s="72">
        <f>IF(qualitativ!AD16=49000,1,0)</f>
        <v>0</v>
      </c>
      <c r="AL16" s="72">
        <f t="shared" si="7"/>
        <v>0</v>
      </c>
      <c r="AM16" s="72">
        <f>IF(qualitativ!AE16=584,1,0)</f>
        <v>0</v>
      </c>
      <c r="AN16" s="72">
        <f>IF(qualitativ!AF16=1324,1,0)</f>
        <v>0</v>
      </c>
      <c r="AO16" s="72">
        <f t="shared" si="8"/>
        <v>0</v>
      </c>
      <c r="AP16" s="72">
        <f>IF(qualitativ!AG16=644,1,0)</f>
        <v>0</v>
      </c>
      <c r="AQ16" s="72">
        <f>IF(qualitativ!AH16=272,1,0)</f>
        <v>0</v>
      </c>
      <c r="AR16" s="72">
        <f t="shared" si="9"/>
        <v>0</v>
      </c>
      <c r="AS16" s="72">
        <f>IF(OR(qualitativ!AI16="35-4",qualitativ!AI16="35-4=31"),1,0)</f>
        <v>0</v>
      </c>
      <c r="AT16" s="72">
        <f>IF(qualitativ!AJ16=31,1,0)</f>
        <v>0</v>
      </c>
      <c r="AU16" s="72">
        <f t="shared" si="10"/>
        <v>0</v>
      </c>
      <c r="AV16" s="72">
        <f>IF(qualitativ!AK16=6,1,0)</f>
        <v>0</v>
      </c>
      <c r="AW16" s="72">
        <f>IF(qualitativ!AL16=80,1,0)</f>
        <v>0</v>
      </c>
      <c r="AX16" s="72">
        <f>IF(qualitativ!AM16=32,1,0)</f>
        <v>0</v>
      </c>
      <c r="AY16" s="72">
        <f>IF(qualitativ!AN16=63,1,0)</f>
        <v>0</v>
      </c>
      <c r="AZ16" s="72">
        <f>IF(AND(qualitativ!AO16=0,ISBLANK(qualitativ!AO16)=FALSE),1,0)</f>
        <v>0</v>
      </c>
      <c r="BA16" s="72">
        <f>IF(qualitativ!AP16=35,1,0)</f>
        <v>0</v>
      </c>
      <c r="BB16" s="72">
        <f t="shared" si="11"/>
        <v>0</v>
      </c>
      <c r="BC16" s="72">
        <f>IF(qualitativ!AQ16=8,1,0)</f>
        <v>0</v>
      </c>
      <c r="BD16" s="72">
        <f>IF(qualitativ!AR16=1,1,0)</f>
        <v>0</v>
      </c>
      <c r="BE16" s="72">
        <f>IF(qualitativ!AS16=7,1,0)</f>
        <v>0</v>
      </c>
      <c r="BF16" s="72">
        <f>IF(qualitativ!AT16=8,1,0)</f>
        <v>0</v>
      </c>
      <c r="BG16" s="72">
        <f>IF(qualitativ!AU16=6,1,0)</f>
        <v>0</v>
      </c>
      <c r="BH16" s="72">
        <f>IF(qualitativ!AV16=7,1,0)</f>
        <v>0</v>
      </c>
      <c r="BI16" s="72">
        <f t="shared" si="12"/>
        <v>0</v>
      </c>
      <c r="BJ16" s="72">
        <f>IF(qualitativ!AW16=35000,1,0)</f>
        <v>0</v>
      </c>
      <c r="BK16" s="72">
        <f>IF(qualitativ!AX16=1000,1,0)</f>
        <v>0</v>
      </c>
      <c r="BL16" s="72">
        <f>IF(qualitativ!AY16=600,1,0)</f>
        <v>0</v>
      </c>
      <c r="BM16" s="72">
        <f>IF(qualitativ!AZ16=600,1,0)</f>
        <v>0</v>
      </c>
      <c r="BN16" s="72">
        <f t="shared" si="13"/>
        <v>0</v>
      </c>
      <c r="BO16" s="72">
        <f>IF(OR(qualitativ!BA16="8*6",qualitativ!BA16="6*8",qualitativ!BA16="8*6=48",qualitativ!BA16="6*8=48"),1,0)</f>
        <v>0</v>
      </c>
      <c r="BP16" s="72">
        <f>IF(OR(qualitativ!BB16=3),1,0)</f>
        <v>0</v>
      </c>
      <c r="BQ16" s="72">
        <f>IF(OR(qualitativ!BC16=1),1,0)</f>
        <v>0</v>
      </c>
      <c r="BR16" s="72">
        <f>IF(OR(qualitativ!BD16=2),1,0)</f>
        <v>0</v>
      </c>
      <c r="BS16" s="72">
        <f t="shared" si="14"/>
        <v>0</v>
      </c>
      <c r="BT16" s="73">
        <f t="shared" si="15"/>
        <v>0</v>
      </c>
      <c r="BU16" s="74">
        <f t="shared" si="16"/>
        <v>0</v>
      </c>
      <c r="BV16" s="73">
        <f>COUNTIF(qualitativ!C16:BD16,999)</f>
        <v>0</v>
      </c>
    </row>
    <row r="17" spans="1:74" x14ac:dyDescent="0.2">
      <c r="A17" s="19">
        <f>qualitativ!A17</f>
        <v>0</v>
      </c>
      <c r="B17" s="19">
        <f>qualitativ!B17</f>
        <v>0</v>
      </c>
      <c r="C17" s="72">
        <f>IF(qualitativ!C17=5089,1,0)</f>
        <v>0</v>
      </c>
      <c r="D17" s="72">
        <f>IF(qualitativ!D17=43005,1,0)</f>
        <v>0</v>
      </c>
      <c r="E17" s="72">
        <f>IF(qualitativ!E17=300500,1,0)</f>
        <v>0</v>
      </c>
      <c r="F17" s="72">
        <f t="shared" si="0"/>
        <v>0</v>
      </c>
      <c r="G17" s="72">
        <f>IF(qualitativ!F17="&gt;",1,0)</f>
        <v>0</v>
      </c>
      <c r="H17" s="72">
        <f>IF(qualitativ!G17="&gt;",1,0)</f>
        <v>0</v>
      </c>
      <c r="I17" s="72">
        <f>IF(qualitativ!H17="&lt;",1,0)</f>
        <v>0</v>
      </c>
      <c r="J17" s="72">
        <f t="shared" si="1"/>
        <v>0</v>
      </c>
      <c r="K17" s="72">
        <f>IF(qualitativ!I17=9900,1,0)</f>
        <v>0</v>
      </c>
      <c r="L17" s="72">
        <f>IF(qualitativ!J17=4600,1,0)</f>
        <v>0</v>
      </c>
      <c r="M17" s="72">
        <f>IF(qualitativ!K17=4000,1,0)</f>
        <v>0</v>
      </c>
      <c r="N17" s="72">
        <f t="shared" si="2"/>
        <v>0</v>
      </c>
      <c r="O17" s="72">
        <f>IF(qualitativ!L17=6999,1,0)</f>
        <v>0</v>
      </c>
      <c r="P17" s="72">
        <f>IF(qualitativ!M17=3490,1,0)</f>
        <v>0</v>
      </c>
      <c r="Q17" s="72">
        <f>IF(qualitativ!N17=3900,1,0)</f>
        <v>0</v>
      </c>
      <c r="R17" s="72">
        <f t="shared" si="3"/>
        <v>0</v>
      </c>
      <c r="S17" s="72">
        <f>IF(qualitativ!O17=7000,1,0)</f>
        <v>0</v>
      </c>
      <c r="T17" s="72">
        <f>IF(qualitativ!P17=5300,1,0)</f>
        <v>0</v>
      </c>
      <c r="U17" s="72">
        <f>IF(qualitativ!Q17=4080,1,0)</f>
        <v>0</v>
      </c>
      <c r="V17" s="72">
        <f>IF(qualitativ!R17=12500,1,0)</f>
        <v>0</v>
      </c>
      <c r="W17" s="72">
        <f t="shared" si="4"/>
        <v>0</v>
      </c>
      <c r="X17" s="72">
        <f>IF(qualitativ!S17=500,1,0)</f>
        <v>0</v>
      </c>
      <c r="Y17" s="72">
        <f>IF(qualitativ!T17=250,1,0)</f>
        <v>0</v>
      </c>
      <c r="Z17" s="72">
        <f>IF(qualitativ!U17=350,1,0)</f>
        <v>0</v>
      </c>
      <c r="AA17" s="72">
        <f>IF(qualitativ!V17=1500,1,0)</f>
        <v>0</v>
      </c>
      <c r="AB17" s="72">
        <f t="shared" si="5"/>
        <v>0</v>
      </c>
      <c r="AC17" s="72">
        <f>IF(qualitativ!W17=300,1,0)</f>
        <v>0</v>
      </c>
      <c r="AD17" s="72">
        <f>IF(qualitativ!X17=736,1,0)</f>
        <v>0</v>
      </c>
      <c r="AE17" s="72">
        <f>IF(qualitativ!Y17=699,1,0)</f>
        <v>0</v>
      </c>
      <c r="AF17" s="72">
        <f>IF(qualitativ!Z17=354,1,0)</f>
        <v>0</v>
      </c>
      <c r="AG17" s="72">
        <f t="shared" si="6"/>
        <v>0</v>
      </c>
      <c r="AH17" s="72">
        <f>IF(qualitativ!AA17=4500,1,0)</f>
        <v>0</v>
      </c>
      <c r="AI17" s="72">
        <f>IF(qualitativ!AB17=64000,1,0)</f>
        <v>0</v>
      </c>
      <c r="AJ17" s="72">
        <f>IF(qualitativ!AC17=2500,1,0)</f>
        <v>0</v>
      </c>
      <c r="AK17" s="72">
        <f>IF(qualitativ!AD17=49000,1,0)</f>
        <v>0</v>
      </c>
      <c r="AL17" s="72">
        <f t="shared" si="7"/>
        <v>0</v>
      </c>
      <c r="AM17" s="72">
        <f>IF(qualitativ!AE17=584,1,0)</f>
        <v>0</v>
      </c>
      <c r="AN17" s="72">
        <f>IF(qualitativ!AF17=1324,1,0)</f>
        <v>0</v>
      </c>
      <c r="AO17" s="72">
        <f t="shared" si="8"/>
        <v>0</v>
      </c>
      <c r="AP17" s="72">
        <f>IF(qualitativ!AG17=644,1,0)</f>
        <v>0</v>
      </c>
      <c r="AQ17" s="72">
        <f>IF(qualitativ!AH17=272,1,0)</f>
        <v>0</v>
      </c>
      <c r="AR17" s="72">
        <f t="shared" si="9"/>
        <v>0</v>
      </c>
      <c r="AS17" s="72">
        <f>IF(OR(qualitativ!AI17="35-4",qualitativ!AI17="35-4=31"),1,0)</f>
        <v>0</v>
      </c>
      <c r="AT17" s="72">
        <f>IF(qualitativ!AJ17=31,1,0)</f>
        <v>0</v>
      </c>
      <c r="AU17" s="72">
        <f t="shared" si="10"/>
        <v>0</v>
      </c>
      <c r="AV17" s="72">
        <f>IF(qualitativ!AK17=6,1,0)</f>
        <v>0</v>
      </c>
      <c r="AW17" s="72">
        <f>IF(qualitativ!AL17=80,1,0)</f>
        <v>0</v>
      </c>
      <c r="AX17" s="72">
        <f>IF(qualitativ!AM17=32,1,0)</f>
        <v>0</v>
      </c>
      <c r="AY17" s="72">
        <f>IF(qualitativ!AN17=63,1,0)</f>
        <v>0</v>
      </c>
      <c r="AZ17" s="72">
        <f>IF(AND(qualitativ!AO17=0,ISBLANK(qualitativ!AO17)=FALSE),1,0)</f>
        <v>0</v>
      </c>
      <c r="BA17" s="72">
        <f>IF(qualitativ!AP17=35,1,0)</f>
        <v>0</v>
      </c>
      <c r="BB17" s="72">
        <f t="shared" si="11"/>
        <v>0</v>
      </c>
      <c r="BC17" s="72">
        <f>IF(qualitativ!AQ17=8,1,0)</f>
        <v>0</v>
      </c>
      <c r="BD17" s="72">
        <f>IF(qualitativ!AR17=1,1,0)</f>
        <v>0</v>
      </c>
      <c r="BE17" s="72">
        <f>IF(qualitativ!AS17=7,1,0)</f>
        <v>0</v>
      </c>
      <c r="BF17" s="72">
        <f>IF(qualitativ!AT17=8,1,0)</f>
        <v>0</v>
      </c>
      <c r="BG17" s="72">
        <f>IF(qualitativ!AU17=6,1,0)</f>
        <v>0</v>
      </c>
      <c r="BH17" s="72">
        <f>IF(qualitativ!AV17=7,1,0)</f>
        <v>0</v>
      </c>
      <c r="BI17" s="72">
        <f t="shared" si="12"/>
        <v>0</v>
      </c>
      <c r="BJ17" s="72">
        <f>IF(qualitativ!AW17=35000,1,0)</f>
        <v>0</v>
      </c>
      <c r="BK17" s="72">
        <f>IF(qualitativ!AX17=1000,1,0)</f>
        <v>0</v>
      </c>
      <c r="BL17" s="72">
        <f>IF(qualitativ!AY17=600,1,0)</f>
        <v>0</v>
      </c>
      <c r="BM17" s="72">
        <f>IF(qualitativ!AZ17=600,1,0)</f>
        <v>0</v>
      </c>
      <c r="BN17" s="72">
        <f t="shared" si="13"/>
        <v>0</v>
      </c>
      <c r="BO17" s="72">
        <f>IF(OR(qualitativ!BA17="8*6",qualitativ!BA17="6*8",qualitativ!BA17="8*6=48",qualitativ!BA17="6*8=48"),1,0)</f>
        <v>0</v>
      </c>
      <c r="BP17" s="72">
        <f>IF(OR(qualitativ!BB17=3),1,0)</f>
        <v>0</v>
      </c>
      <c r="BQ17" s="72">
        <f>IF(OR(qualitativ!BC17=1),1,0)</f>
        <v>0</v>
      </c>
      <c r="BR17" s="72">
        <f>IF(OR(qualitativ!BD17=2),1,0)</f>
        <v>0</v>
      </c>
      <c r="BS17" s="72">
        <f t="shared" si="14"/>
        <v>0</v>
      </c>
      <c r="BT17" s="73">
        <f t="shared" si="15"/>
        <v>0</v>
      </c>
      <c r="BU17" s="74">
        <f t="shared" si="16"/>
        <v>0</v>
      </c>
      <c r="BV17" s="73">
        <f>COUNTIF(qualitativ!C17:BD17,999)</f>
        <v>0</v>
      </c>
    </row>
    <row r="18" spans="1:74" x14ac:dyDescent="0.2">
      <c r="A18" s="19">
        <f>qualitativ!A18</f>
        <v>0</v>
      </c>
      <c r="B18" s="19">
        <f>qualitativ!B18</f>
        <v>0</v>
      </c>
      <c r="C18" s="72">
        <f>IF(qualitativ!C18=5089,1,0)</f>
        <v>0</v>
      </c>
      <c r="D18" s="72">
        <f>IF(qualitativ!D18=43005,1,0)</f>
        <v>0</v>
      </c>
      <c r="E18" s="72">
        <f>IF(qualitativ!E18=300500,1,0)</f>
        <v>0</v>
      </c>
      <c r="F18" s="72">
        <f t="shared" si="0"/>
        <v>0</v>
      </c>
      <c r="G18" s="72">
        <f>IF(qualitativ!F18="&gt;",1,0)</f>
        <v>0</v>
      </c>
      <c r="H18" s="72">
        <f>IF(qualitativ!G18="&gt;",1,0)</f>
        <v>0</v>
      </c>
      <c r="I18" s="72">
        <f>IF(qualitativ!H18="&lt;",1,0)</f>
        <v>0</v>
      </c>
      <c r="J18" s="72">
        <f t="shared" si="1"/>
        <v>0</v>
      </c>
      <c r="K18" s="72">
        <f>IF(qualitativ!I18=9900,1,0)</f>
        <v>0</v>
      </c>
      <c r="L18" s="72">
        <f>IF(qualitativ!J18=4600,1,0)</f>
        <v>0</v>
      </c>
      <c r="M18" s="72">
        <f>IF(qualitativ!K18=4000,1,0)</f>
        <v>0</v>
      </c>
      <c r="N18" s="72">
        <f t="shared" si="2"/>
        <v>0</v>
      </c>
      <c r="O18" s="72">
        <f>IF(qualitativ!L18=6999,1,0)</f>
        <v>0</v>
      </c>
      <c r="P18" s="72">
        <f>IF(qualitativ!M18=3490,1,0)</f>
        <v>0</v>
      </c>
      <c r="Q18" s="72">
        <f>IF(qualitativ!N18=3900,1,0)</f>
        <v>0</v>
      </c>
      <c r="R18" s="72">
        <f t="shared" si="3"/>
        <v>0</v>
      </c>
      <c r="S18" s="72">
        <f>IF(qualitativ!O18=7000,1,0)</f>
        <v>0</v>
      </c>
      <c r="T18" s="72">
        <f>IF(qualitativ!P18=5300,1,0)</f>
        <v>0</v>
      </c>
      <c r="U18" s="72">
        <f>IF(qualitativ!Q18=4080,1,0)</f>
        <v>0</v>
      </c>
      <c r="V18" s="72">
        <f>IF(qualitativ!R18=12500,1,0)</f>
        <v>0</v>
      </c>
      <c r="W18" s="72">
        <f t="shared" si="4"/>
        <v>0</v>
      </c>
      <c r="X18" s="72">
        <f>IF(qualitativ!S18=500,1,0)</f>
        <v>0</v>
      </c>
      <c r="Y18" s="72">
        <f>IF(qualitativ!T18=250,1,0)</f>
        <v>0</v>
      </c>
      <c r="Z18" s="72">
        <f>IF(qualitativ!U18=350,1,0)</f>
        <v>0</v>
      </c>
      <c r="AA18" s="72">
        <f>IF(qualitativ!V18=1500,1,0)</f>
        <v>0</v>
      </c>
      <c r="AB18" s="72">
        <f t="shared" si="5"/>
        <v>0</v>
      </c>
      <c r="AC18" s="72">
        <f>IF(qualitativ!W18=300,1,0)</f>
        <v>0</v>
      </c>
      <c r="AD18" s="72">
        <f>IF(qualitativ!X18=736,1,0)</f>
        <v>0</v>
      </c>
      <c r="AE18" s="72">
        <f>IF(qualitativ!Y18=699,1,0)</f>
        <v>0</v>
      </c>
      <c r="AF18" s="72">
        <f>IF(qualitativ!Z18=354,1,0)</f>
        <v>0</v>
      </c>
      <c r="AG18" s="72">
        <f t="shared" si="6"/>
        <v>0</v>
      </c>
      <c r="AH18" s="72">
        <f>IF(qualitativ!AA18=4500,1,0)</f>
        <v>0</v>
      </c>
      <c r="AI18" s="72">
        <f>IF(qualitativ!AB18=64000,1,0)</f>
        <v>0</v>
      </c>
      <c r="AJ18" s="72">
        <f>IF(qualitativ!AC18=2500,1,0)</f>
        <v>0</v>
      </c>
      <c r="AK18" s="72">
        <f>IF(qualitativ!AD18=49000,1,0)</f>
        <v>0</v>
      </c>
      <c r="AL18" s="72">
        <f t="shared" si="7"/>
        <v>0</v>
      </c>
      <c r="AM18" s="72">
        <f>IF(qualitativ!AE18=584,1,0)</f>
        <v>0</v>
      </c>
      <c r="AN18" s="72">
        <f>IF(qualitativ!AF18=1324,1,0)</f>
        <v>0</v>
      </c>
      <c r="AO18" s="72">
        <f t="shared" si="8"/>
        <v>0</v>
      </c>
      <c r="AP18" s="72">
        <f>IF(qualitativ!AG18=644,1,0)</f>
        <v>0</v>
      </c>
      <c r="AQ18" s="72">
        <f>IF(qualitativ!AH18=272,1,0)</f>
        <v>0</v>
      </c>
      <c r="AR18" s="72">
        <f t="shared" si="9"/>
        <v>0</v>
      </c>
      <c r="AS18" s="72">
        <f>IF(OR(qualitativ!AI18="35-4",qualitativ!AI18="35-4=31"),1,0)</f>
        <v>0</v>
      </c>
      <c r="AT18" s="72">
        <f>IF(qualitativ!AJ18=31,1,0)</f>
        <v>0</v>
      </c>
      <c r="AU18" s="72">
        <f t="shared" si="10"/>
        <v>0</v>
      </c>
      <c r="AV18" s="72">
        <f>IF(qualitativ!AK18=6,1,0)</f>
        <v>0</v>
      </c>
      <c r="AW18" s="72">
        <f>IF(qualitativ!AL18=80,1,0)</f>
        <v>0</v>
      </c>
      <c r="AX18" s="72">
        <f>IF(qualitativ!AM18=32,1,0)</f>
        <v>0</v>
      </c>
      <c r="AY18" s="72">
        <f>IF(qualitativ!AN18=63,1,0)</f>
        <v>0</v>
      </c>
      <c r="AZ18" s="72">
        <f>IF(AND(qualitativ!AO18=0,ISBLANK(qualitativ!AO18)=FALSE),1,0)</f>
        <v>0</v>
      </c>
      <c r="BA18" s="72">
        <f>IF(qualitativ!AP18=35,1,0)</f>
        <v>0</v>
      </c>
      <c r="BB18" s="72">
        <f t="shared" si="11"/>
        <v>0</v>
      </c>
      <c r="BC18" s="72">
        <f>IF(qualitativ!AQ18=8,1,0)</f>
        <v>0</v>
      </c>
      <c r="BD18" s="72">
        <f>IF(qualitativ!AR18=1,1,0)</f>
        <v>0</v>
      </c>
      <c r="BE18" s="72">
        <f>IF(qualitativ!AS18=7,1,0)</f>
        <v>0</v>
      </c>
      <c r="BF18" s="72">
        <f>IF(qualitativ!AT18=8,1,0)</f>
        <v>0</v>
      </c>
      <c r="BG18" s="72">
        <f>IF(qualitativ!AU18=6,1,0)</f>
        <v>0</v>
      </c>
      <c r="BH18" s="72">
        <f>IF(qualitativ!AV18=7,1,0)</f>
        <v>0</v>
      </c>
      <c r="BI18" s="72">
        <f t="shared" si="12"/>
        <v>0</v>
      </c>
      <c r="BJ18" s="72">
        <f>IF(qualitativ!AW18=35000,1,0)</f>
        <v>0</v>
      </c>
      <c r="BK18" s="72">
        <f>IF(qualitativ!AX18=1000,1,0)</f>
        <v>0</v>
      </c>
      <c r="BL18" s="72">
        <f>IF(qualitativ!AY18=600,1,0)</f>
        <v>0</v>
      </c>
      <c r="BM18" s="72">
        <f>IF(qualitativ!AZ18=600,1,0)</f>
        <v>0</v>
      </c>
      <c r="BN18" s="72">
        <f t="shared" si="13"/>
        <v>0</v>
      </c>
      <c r="BO18" s="72">
        <f>IF(OR(qualitativ!BA18="8*6",qualitativ!BA18="6*8",qualitativ!BA18="8*6=48",qualitativ!BA18="6*8=48"),1,0)</f>
        <v>0</v>
      </c>
      <c r="BP18" s="72">
        <f>IF(OR(qualitativ!BB18=3),1,0)</f>
        <v>0</v>
      </c>
      <c r="BQ18" s="72">
        <f>IF(OR(qualitativ!BC18=1),1,0)</f>
        <v>0</v>
      </c>
      <c r="BR18" s="72">
        <f>IF(OR(qualitativ!BD18=2),1,0)</f>
        <v>0</v>
      </c>
      <c r="BS18" s="72">
        <f t="shared" si="14"/>
        <v>0</v>
      </c>
      <c r="BT18" s="73">
        <f t="shared" si="15"/>
        <v>0</v>
      </c>
      <c r="BU18" s="74">
        <f t="shared" si="16"/>
        <v>0</v>
      </c>
      <c r="BV18" s="73">
        <f>COUNTIF(qualitativ!C18:BD18,999)</f>
        <v>0</v>
      </c>
    </row>
    <row r="19" spans="1:74" x14ac:dyDescent="0.2">
      <c r="A19" s="19">
        <f>qualitativ!A19</f>
        <v>0</v>
      </c>
      <c r="B19" s="19">
        <f>qualitativ!B19</f>
        <v>0</v>
      </c>
      <c r="C19" s="72">
        <f>IF(qualitativ!C19=5089,1,0)</f>
        <v>0</v>
      </c>
      <c r="D19" s="72">
        <f>IF(qualitativ!D19=43005,1,0)</f>
        <v>0</v>
      </c>
      <c r="E19" s="72">
        <f>IF(qualitativ!E19=300500,1,0)</f>
        <v>0</v>
      </c>
      <c r="F19" s="72">
        <f t="shared" si="0"/>
        <v>0</v>
      </c>
      <c r="G19" s="72">
        <f>IF(qualitativ!F19="&gt;",1,0)</f>
        <v>0</v>
      </c>
      <c r="H19" s="72">
        <f>IF(qualitativ!G19="&gt;",1,0)</f>
        <v>0</v>
      </c>
      <c r="I19" s="72">
        <f>IF(qualitativ!H19="&lt;",1,0)</f>
        <v>0</v>
      </c>
      <c r="J19" s="72">
        <f t="shared" si="1"/>
        <v>0</v>
      </c>
      <c r="K19" s="72">
        <f>IF(qualitativ!I19=9900,1,0)</f>
        <v>0</v>
      </c>
      <c r="L19" s="72">
        <f>IF(qualitativ!J19=4600,1,0)</f>
        <v>0</v>
      </c>
      <c r="M19" s="72">
        <f>IF(qualitativ!K19=4000,1,0)</f>
        <v>0</v>
      </c>
      <c r="N19" s="72">
        <f t="shared" si="2"/>
        <v>0</v>
      </c>
      <c r="O19" s="72">
        <f>IF(qualitativ!L19=6999,1,0)</f>
        <v>0</v>
      </c>
      <c r="P19" s="72">
        <f>IF(qualitativ!M19=3490,1,0)</f>
        <v>0</v>
      </c>
      <c r="Q19" s="72">
        <f>IF(qualitativ!N19=3900,1,0)</f>
        <v>0</v>
      </c>
      <c r="R19" s="72">
        <f t="shared" si="3"/>
        <v>0</v>
      </c>
      <c r="S19" s="72">
        <f>IF(qualitativ!O19=7000,1,0)</f>
        <v>0</v>
      </c>
      <c r="T19" s="72">
        <f>IF(qualitativ!P19=5300,1,0)</f>
        <v>0</v>
      </c>
      <c r="U19" s="72">
        <f>IF(qualitativ!Q19=4080,1,0)</f>
        <v>0</v>
      </c>
      <c r="V19" s="72">
        <f>IF(qualitativ!R19=12500,1,0)</f>
        <v>0</v>
      </c>
      <c r="W19" s="72">
        <f t="shared" si="4"/>
        <v>0</v>
      </c>
      <c r="X19" s="72">
        <f>IF(qualitativ!S19=500,1,0)</f>
        <v>0</v>
      </c>
      <c r="Y19" s="72">
        <f>IF(qualitativ!T19=250,1,0)</f>
        <v>0</v>
      </c>
      <c r="Z19" s="72">
        <f>IF(qualitativ!U19=350,1,0)</f>
        <v>0</v>
      </c>
      <c r="AA19" s="72">
        <f>IF(qualitativ!V19=1500,1,0)</f>
        <v>0</v>
      </c>
      <c r="AB19" s="72">
        <f t="shared" si="5"/>
        <v>0</v>
      </c>
      <c r="AC19" s="72">
        <f>IF(qualitativ!W19=300,1,0)</f>
        <v>0</v>
      </c>
      <c r="AD19" s="72">
        <f>IF(qualitativ!X19=736,1,0)</f>
        <v>0</v>
      </c>
      <c r="AE19" s="72">
        <f>IF(qualitativ!Y19=699,1,0)</f>
        <v>0</v>
      </c>
      <c r="AF19" s="72">
        <f>IF(qualitativ!Z19=354,1,0)</f>
        <v>0</v>
      </c>
      <c r="AG19" s="72">
        <f t="shared" si="6"/>
        <v>0</v>
      </c>
      <c r="AH19" s="72">
        <f>IF(qualitativ!AA19=4500,1,0)</f>
        <v>0</v>
      </c>
      <c r="AI19" s="72">
        <f>IF(qualitativ!AB19=64000,1,0)</f>
        <v>0</v>
      </c>
      <c r="AJ19" s="72">
        <f>IF(qualitativ!AC19=2500,1,0)</f>
        <v>0</v>
      </c>
      <c r="AK19" s="72">
        <f>IF(qualitativ!AD19=49000,1,0)</f>
        <v>0</v>
      </c>
      <c r="AL19" s="72">
        <f t="shared" si="7"/>
        <v>0</v>
      </c>
      <c r="AM19" s="72">
        <f>IF(qualitativ!AE19=584,1,0)</f>
        <v>0</v>
      </c>
      <c r="AN19" s="72">
        <f>IF(qualitativ!AF19=1324,1,0)</f>
        <v>0</v>
      </c>
      <c r="AO19" s="72">
        <f t="shared" si="8"/>
        <v>0</v>
      </c>
      <c r="AP19" s="72">
        <f>IF(qualitativ!AG19=644,1,0)</f>
        <v>0</v>
      </c>
      <c r="AQ19" s="72">
        <f>IF(qualitativ!AH19=272,1,0)</f>
        <v>0</v>
      </c>
      <c r="AR19" s="72">
        <f t="shared" si="9"/>
        <v>0</v>
      </c>
      <c r="AS19" s="72">
        <f>IF(OR(qualitativ!AI19="35-4",qualitativ!AI19="35-4=31"),1,0)</f>
        <v>0</v>
      </c>
      <c r="AT19" s="72">
        <f>IF(qualitativ!AJ19=31,1,0)</f>
        <v>0</v>
      </c>
      <c r="AU19" s="72">
        <f t="shared" si="10"/>
        <v>0</v>
      </c>
      <c r="AV19" s="72">
        <f>IF(qualitativ!AK19=6,1,0)</f>
        <v>0</v>
      </c>
      <c r="AW19" s="72">
        <f>IF(qualitativ!AL19=80,1,0)</f>
        <v>0</v>
      </c>
      <c r="AX19" s="72">
        <f>IF(qualitativ!AM19=32,1,0)</f>
        <v>0</v>
      </c>
      <c r="AY19" s="72">
        <f>IF(qualitativ!AN19=63,1,0)</f>
        <v>0</v>
      </c>
      <c r="AZ19" s="72">
        <f>IF(AND(qualitativ!AO19=0,ISBLANK(qualitativ!AO19)=FALSE),1,0)</f>
        <v>0</v>
      </c>
      <c r="BA19" s="72">
        <f>IF(qualitativ!AP19=35,1,0)</f>
        <v>0</v>
      </c>
      <c r="BB19" s="72">
        <f t="shared" si="11"/>
        <v>0</v>
      </c>
      <c r="BC19" s="72">
        <f>IF(qualitativ!AQ19=8,1,0)</f>
        <v>0</v>
      </c>
      <c r="BD19" s="72">
        <f>IF(qualitativ!AR19=1,1,0)</f>
        <v>0</v>
      </c>
      <c r="BE19" s="72">
        <f>IF(qualitativ!AS19=7,1,0)</f>
        <v>0</v>
      </c>
      <c r="BF19" s="72">
        <f>IF(qualitativ!AT19=8,1,0)</f>
        <v>0</v>
      </c>
      <c r="BG19" s="72">
        <f>IF(qualitativ!AU19=6,1,0)</f>
        <v>0</v>
      </c>
      <c r="BH19" s="72">
        <f>IF(qualitativ!AV19=7,1,0)</f>
        <v>0</v>
      </c>
      <c r="BI19" s="72">
        <f t="shared" si="12"/>
        <v>0</v>
      </c>
      <c r="BJ19" s="72">
        <f>IF(qualitativ!AW19=35000,1,0)</f>
        <v>0</v>
      </c>
      <c r="BK19" s="72">
        <f>IF(qualitativ!AX19=1000,1,0)</f>
        <v>0</v>
      </c>
      <c r="BL19" s="72">
        <f>IF(qualitativ!AY19=600,1,0)</f>
        <v>0</v>
      </c>
      <c r="BM19" s="72">
        <f>IF(qualitativ!AZ19=600,1,0)</f>
        <v>0</v>
      </c>
      <c r="BN19" s="72">
        <f t="shared" si="13"/>
        <v>0</v>
      </c>
      <c r="BO19" s="72">
        <f>IF(OR(qualitativ!BA19="8*6",qualitativ!BA19="6*8",qualitativ!BA19="8*6=48",qualitativ!BA19="6*8=48"),1,0)</f>
        <v>0</v>
      </c>
      <c r="BP19" s="72">
        <f>IF(OR(qualitativ!BB19=3),1,0)</f>
        <v>0</v>
      </c>
      <c r="BQ19" s="72">
        <f>IF(OR(qualitativ!BC19=1),1,0)</f>
        <v>0</v>
      </c>
      <c r="BR19" s="72">
        <f>IF(OR(qualitativ!BD19=2),1,0)</f>
        <v>0</v>
      </c>
      <c r="BS19" s="72">
        <f t="shared" si="14"/>
        <v>0</v>
      </c>
      <c r="BT19" s="73">
        <f t="shared" si="15"/>
        <v>0</v>
      </c>
      <c r="BU19" s="74">
        <f t="shared" si="16"/>
        <v>0</v>
      </c>
      <c r="BV19" s="73">
        <f>COUNTIF(qualitativ!C19:BD19,999)</f>
        <v>0</v>
      </c>
    </row>
    <row r="20" spans="1:74" x14ac:dyDescent="0.2">
      <c r="A20" s="19">
        <f>qualitativ!A20</f>
        <v>0</v>
      </c>
      <c r="B20" s="19">
        <f>qualitativ!B20</f>
        <v>0</v>
      </c>
      <c r="C20" s="72">
        <f>IF(qualitativ!C20=5089,1,0)</f>
        <v>0</v>
      </c>
      <c r="D20" s="72">
        <f>IF(qualitativ!D20=43005,1,0)</f>
        <v>0</v>
      </c>
      <c r="E20" s="72">
        <f>IF(qualitativ!E20=300500,1,0)</f>
        <v>0</v>
      </c>
      <c r="F20" s="72">
        <f t="shared" si="0"/>
        <v>0</v>
      </c>
      <c r="G20" s="72">
        <f>IF(qualitativ!F20="&gt;",1,0)</f>
        <v>0</v>
      </c>
      <c r="H20" s="72">
        <f>IF(qualitativ!G20="&gt;",1,0)</f>
        <v>0</v>
      </c>
      <c r="I20" s="72">
        <f>IF(qualitativ!H20="&lt;",1,0)</f>
        <v>0</v>
      </c>
      <c r="J20" s="72">
        <f t="shared" si="1"/>
        <v>0</v>
      </c>
      <c r="K20" s="72">
        <f>IF(qualitativ!I20=9900,1,0)</f>
        <v>0</v>
      </c>
      <c r="L20" s="72">
        <f>IF(qualitativ!J20=4600,1,0)</f>
        <v>0</v>
      </c>
      <c r="M20" s="72">
        <f>IF(qualitativ!K20=4000,1,0)</f>
        <v>0</v>
      </c>
      <c r="N20" s="72">
        <f t="shared" si="2"/>
        <v>0</v>
      </c>
      <c r="O20" s="72">
        <f>IF(qualitativ!L20=6999,1,0)</f>
        <v>0</v>
      </c>
      <c r="P20" s="72">
        <f>IF(qualitativ!M20=3490,1,0)</f>
        <v>0</v>
      </c>
      <c r="Q20" s="72">
        <f>IF(qualitativ!N20=3900,1,0)</f>
        <v>0</v>
      </c>
      <c r="R20" s="72">
        <f t="shared" si="3"/>
        <v>0</v>
      </c>
      <c r="S20" s="72">
        <f>IF(qualitativ!O20=7000,1,0)</f>
        <v>0</v>
      </c>
      <c r="T20" s="72">
        <f>IF(qualitativ!P20=5300,1,0)</f>
        <v>0</v>
      </c>
      <c r="U20" s="72">
        <f>IF(qualitativ!Q20=4080,1,0)</f>
        <v>0</v>
      </c>
      <c r="V20" s="72">
        <f>IF(qualitativ!R20=12500,1,0)</f>
        <v>0</v>
      </c>
      <c r="W20" s="72">
        <f t="shared" si="4"/>
        <v>0</v>
      </c>
      <c r="X20" s="72">
        <f>IF(qualitativ!S20=500,1,0)</f>
        <v>0</v>
      </c>
      <c r="Y20" s="72">
        <f>IF(qualitativ!T20=250,1,0)</f>
        <v>0</v>
      </c>
      <c r="Z20" s="72">
        <f>IF(qualitativ!U20=350,1,0)</f>
        <v>0</v>
      </c>
      <c r="AA20" s="72">
        <f>IF(qualitativ!V20=1500,1,0)</f>
        <v>0</v>
      </c>
      <c r="AB20" s="72">
        <f t="shared" si="5"/>
        <v>0</v>
      </c>
      <c r="AC20" s="72">
        <f>IF(qualitativ!W20=300,1,0)</f>
        <v>0</v>
      </c>
      <c r="AD20" s="72">
        <f>IF(qualitativ!X20=736,1,0)</f>
        <v>0</v>
      </c>
      <c r="AE20" s="72">
        <f>IF(qualitativ!Y20=699,1,0)</f>
        <v>0</v>
      </c>
      <c r="AF20" s="72">
        <f>IF(qualitativ!Z20=354,1,0)</f>
        <v>0</v>
      </c>
      <c r="AG20" s="72">
        <f t="shared" si="6"/>
        <v>0</v>
      </c>
      <c r="AH20" s="72">
        <f>IF(qualitativ!AA20=4500,1,0)</f>
        <v>0</v>
      </c>
      <c r="AI20" s="72">
        <f>IF(qualitativ!AB20=64000,1,0)</f>
        <v>0</v>
      </c>
      <c r="AJ20" s="72">
        <f>IF(qualitativ!AC20=2500,1,0)</f>
        <v>0</v>
      </c>
      <c r="AK20" s="72">
        <f>IF(qualitativ!AD20=49000,1,0)</f>
        <v>0</v>
      </c>
      <c r="AL20" s="72">
        <f t="shared" si="7"/>
        <v>0</v>
      </c>
      <c r="AM20" s="72">
        <f>IF(qualitativ!AE20=584,1,0)</f>
        <v>0</v>
      </c>
      <c r="AN20" s="72">
        <f>IF(qualitativ!AF20=1324,1,0)</f>
        <v>0</v>
      </c>
      <c r="AO20" s="72">
        <f t="shared" si="8"/>
        <v>0</v>
      </c>
      <c r="AP20" s="72">
        <f>IF(qualitativ!AG20=644,1,0)</f>
        <v>0</v>
      </c>
      <c r="AQ20" s="72">
        <f>IF(qualitativ!AH20=272,1,0)</f>
        <v>0</v>
      </c>
      <c r="AR20" s="72">
        <f t="shared" si="9"/>
        <v>0</v>
      </c>
      <c r="AS20" s="72">
        <f>IF(OR(qualitativ!AI20="35-4",qualitativ!AI20="35-4=31"),1,0)</f>
        <v>0</v>
      </c>
      <c r="AT20" s="72">
        <f>IF(qualitativ!AJ20=31,1,0)</f>
        <v>0</v>
      </c>
      <c r="AU20" s="72">
        <f t="shared" si="10"/>
        <v>0</v>
      </c>
      <c r="AV20" s="72">
        <f>IF(qualitativ!AK20=6,1,0)</f>
        <v>0</v>
      </c>
      <c r="AW20" s="72">
        <f>IF(qualitativ!AL20=80,1,0)</f>
        <v>0</v>
      </c>
      <c r="AX20" s="72">
        <f>IF(qualitativ!AM20=32,1,0)</f>
        <v>0</v>
      </c>
      <c r="AY20" s="72">
        <f>IF(qualitativ!AN20=63,1,0)</f>
        <v>0</v>
      </c>
      <c r="AZ20" s="72">
        <f>IF(AND(qualitativ!AO20=0,ISBLANK(qualitativ!AO20)=FALSE),1,0)</f>
        <v>0</v>
      </c>
      <c r="BA20" s="72">
        <f>IF(qualitativ!AP20=35,1,0)</f>
        <v>0</v>
      </c>
      <c r="BB20" s="72">
        <f t="shared" si="11"/>
        <v>0</v>
      </c>
      <c r="BC20" s="72">
        <f>IF(qualitativ!AQ20=8,1,0)</f>
        <v>0</v>
      </c>
      <c r="BD20" s="72">
        <f>IF(qualitativ!AR20=1,1,0)</f>
        <v>0</v>
      </c>
      <c r="BE20" s="72">
        <f>IF(qualitativ!AS20=7,1,0)</f>
        <v>0</v>
      </c>
      <c r="BF20" s="72">
        <f>IF(qualitativ!AT20=8,1,0)</f>
        <v>0</v>
      </c>
      <c r="BG20" s="72">
        <f>IF(qualitativ!AU20=6,1,0)</f>
        <v>0</v>
      </c>
      <c r="BH20" s="72">
        <f>IF(qualitativ!AV20=7,1,0)</f>
        <v>0</v>
      </c>
      <c r="BI20" s="72">
        <f t="shared" si="12"/>
        <v>0</v>
      </c>
      <c r="BJ20" s="72">
        <f>IF(qualitativ!AW20=35000,1,0)</f>
        <v>0</v>
      </c>
      <c r="BK20" s="72">
        <f>IF(qualitativ!AX20=1000,1,0)</f>
        <v>0</v>
      </c>
      <c r="BL20" s="72">
        <f>IF(qualitativ!AY20=600,1,0)</f>
        <v>0</v>
      </c>
      <c r="BM20" s="72">
        <f>IF(qualitativ!AZ20=600,1,0)</f>
        <v>0</v>
      </c>
      <c r="BN20" s="72">
        <f t="shared" si="13"/>
        <v>0</v>
      </c>
      <c r="BO20" s="72">
        <f>IF(OR(qualitativ!BA20="8*6",qualitativ!BA20="6*8",qualitativ!BA20="8*6=48",qualitativ!BA20="6*8=48"),1,0)</f>
        <v>0</v>
      </c>
      <c r="BP20" s="72">
        <f>IF(OR(qualitativ!BB20=3),1,0)</f>
        <v>0</v>
      </c>
      <c r="BQ20" s="72">
        <f>IF(OR(qualitativ!BC20=1),1,0)</f>
        <v>0</v>
      </c>
      <c r="BR20" s="72">
        <f>IF(OR(qualitativ!BD20=2),1,0)</f>
        <v>0</v>
      </c>
      <c r="BS20" s="72">
        <f t="shared" si="14"/>
        <v>0</v>
      </c>
      <c r="BT20" s="73">
        <f t="shared" si="15"/>
        <v>0</v>
      </c>
      <c r="BU20" s="74">
        <f t="shared" si="16"/>
        <v>0</v>
      </c>
      <c r="BV20" s="73">
        <f>COUNTIF(qualitativ!C20:BD20,999)</f>
        <v>0</v>
      </c>
    </row>
    <row r="21" spans="1:74" x14ac:dyDescent="0.2">
      <c r="A21" s="19">
        <f>qualitativ!A21</f>
        <v>0</v>
      </c>
      <c r="B21" s="19">
        <f>qualitativ!B21</f>
        <v>0</v>
      </c>
      <c r="C21" s="72">
        <f>IF(qualitativ!C21=5089,1,0)</f>
        <v>0</v>
      </c>
      <c r="D21" s="72">
        <f>IF(qualitativ!D21=43005,1,0)</f>
        <v>0</v>
      </c>
      <c r="E21" s="72">
        <f>IF(qualitativ!E21=300500,1,0)</f>
        <v>0</v>
      </c>
      <c r="F21" s="72">
        <f t="shared" si="0"/>
        <v>0</v>
      </c>
      <c r="G21" s="72">
        <f>IF(qualitativ!F21="&gt;",1,0)</f>
        <v>0</v>
      </c>
      <c r="H21" s="72">
        <f>IF(qualitativ!G21="&gt;",1,0)</f>
        <v>0</v>
      </c>
      <c r="I21" s="72">
        <f>IF(qualitativ!H21="&lt;",1,0)</f>
        <v>0</v>
      </c>
      <c r="J21" s="72">
        <f t="shared" si="1"/>
        <v>0</v>
      </c>
      <c r="K21" s="72">
        <f>IF(qualitativ!I21=9900,1,0)</f>
        <v>0</v>
      </c>
      <c r="L21" s="72">
        <f>IF(qualitativ!J21=4600,1,0)</f>
        <v>0</v>
      </c>
      <c r="M21" s="72">
        <f>IF(qualitativ!K21=4000,1,0)</f>
        <v>0</v>
      </c>
      <c r="N21" s="72">
        <f t="shared" si="2"/>
        <v>0</v>
      </c>
      <c r="O21" s="72">
        <f>IF(qualitativ!L21=6999,1,0)</f>
        <v>0</v>
      </c>
      <c r="P21" s="72">
        <f>IF(qualitativ!M21=3490,1,0)</f>
        <v>0</v>
      </c>
      <c r="Q21" s="72">
        <f>IF(qualitativ!N21=3900,1,0)</f>
        <v>0</v>
      </c>
      <c r="R21" s="72">
        <f t="shared" si="3"/>
        <v>0</v>
      </c>
      <c r="S21" s="72">
        <f>IF(qualitativ!O21=7000,1,0)</f>
        <v>0</v>
      </c>
      <c r="T21" s="72">
        <f>IF(qualitativ!P21=5300,1,0)</f>
        <v>0</v>
      </c>
      <c r="U21" s="72">
        <f>IF(qualitativ!Q21=4080,1,0)</f>
        <v>0</v>
      </c>
      <c r="V21" s="72">
        <f>IF(qualitativ!R21=12500,1,0)</f>
        <v>0</v>
      </c>
      <c r="W21" s="72">
        <f t="shared" si="4"/>
        <v>0</v>
      </c>
      <c r="X21" s="72">
        <f>IF(qualitativ!S21=500,1,0)</f>
        <v>0</v>
      </c>
      <c r="Y21" s="72">
        <f>IF(qualitativ!T21=250,1,0)</f>
        <v>0</v>
      </c>
      <c r="Z21" s="72">
        <f>IF(qualitativ!U21=350,1,0)</f>
        <v>0</v>
      </c>
      <c r="AA21" s="72">
        <f>IF(qualitativ!V21=1500,1,0)</f>
        <v>0</v>
      </c>
      <c r="AB21" s="72">
        <f t="shared" si="5"/>
        <v>0</v>
      </c>
      <c r="AC21" s="72">
        <f>IF(qualitativ!W21=300,1,0)</f>
        <v>0</v>
      </c>
      <c r="AD21" s="72">
        <f>IF(qualitativ!X21=736,1,0)</f>
        <v>0</v>
      </c>
      <c r="AE21" s="72">
        <f>IF(qualitativ!Y21=699,1,0)</f>
        <v>0</v>
      </c>
      <c r="AF21" s="72">
        <f>IF(qualitativ!Z21=354,1,0)</f>
        <v>0</v>
      </c>
      <c r="AG21" s="72">
        <f t="shared" si="6"/>
        <v>0</v>
      </c>
      <c r="AH21" s="72">
        <f>IF(qualitativ!AA21=4500,1,0)</f>
        <v>0</v>
      </c>
      <c r="AI21" s="72">
        <f>IF(qualitativ!AB21=64000,1,0)</f>
        <v>0</v>
      </c>
      <c r="AJ21" s="72">
        <f>IF(qualitativ!AC21=2500,1,0)</f>
        <v>0</v>
      </c>
      <c r="AK21" s="72">
        <f>IF(qualitativ!AD21=49000,1,0)</f>
        <v>0</v>
      </c>
      <c r="AL21" s="72">
        <f t="shared" si="7"/>
        <v>0</v>
      </c>
      <c r="AM21" s="72">
        <f>IF(qualitativ!AE21=584,1,0)</f>
        <v>0</v>
      </c>
      <c r="AN21" s="72">
        <f>IF(qualitativ!AF21=1324,1,0)</f>
        <v>0</v>
      </c>
      <c r="AO21" s="72">
        <f t="shared" si="8"/>
        <v>0</v>
      </c>
      <c r="AP21" s="72">
        <f>IF(qualitativ!AG21=644,1,0)</f>
        <v>0</v>
      </c>
      <c r="AQ21" s="72">
        <f>IF(qualitativ!AH21=272,1,0)</f>
        <v>0</v>
      </c>
      <c r="AR21" s="72">
        <f t="shared" si="9"/>
        <v>0</v>
      </c>
      <c r="AS21" s="72">
        <f>IF(OR(qualitativ!AI21="35-4",qualitativ!AI21="35-4=31"),1,0)</f>
        <v>0</v>
      </c>
      <c r="AT21" s="72">
        <f>IF(qualitativ!AJ21=31,1,0)</f>
        <v>0</v>
      </c>
      <c r="AU21" s="72">
        <f t="shared" si="10"/>
        <v>0</v>
      </c>
      <c r="AV21" s="72">
        <f>IF(qualitativ!AK21=6,1,0)</f>
        <v>0</v>
      </c>
      <c r="AW21" s="72">
        <f>IF(qualitativ!AL21=80,1,0)</f>
        <v>0</v>
      </c>
      <c r="AX21" s="72">
        <f>IF(qualitativ!AM21=32,1,0)</f>
        <v>0</v>
      </c>
      <c r="AY21" s="72">
        <f>IF(qualitativ!AN21=63,1,0)</f>
        <v>0</v>
      </c>
      <c r="AZ21" s="72">
        <f>IF(AND(qualitativ!AO21=0,ISBLANK(qualitativ!AO21)=FALSE),1,0)</f>
        <v>0</v>
      </c>
      <c r="BA21" s="72">
        <f>IF(qualitativ!AP21=35,1,0)</f>
        <v>0</v>
      </c>
      <c r="BB21" s="72">
        <f t="shared" si="11"/>
        <v>0</v>
      </c>
      <c r="BC21" s="72">
        <f>IF(qualitativ!AQ21=8,1,0)</f>
        <v>0</v>
      </c>
      <c r="BD21" s="72">
        <f>IF(qualitativ!AR21=1,1,0)</f>
        <v>0</v>
      </c>
      <c r="BE21" s="72">
        <f>IF(qualitativ!AS21=7,1,0)</f>
        <v>0</v>
      </c>
      <c r="BF21" s="72">
        <f>IF(qualitativ!AT21=8,1,0)</f>
        <v>0</v>
      </c>
      <c r="BG21" s="72">
        <f>IF(qualitativ!AU21=6,1,0)</f>
        <v>0</v>
      </c>
      <c r="BH21" s="72">
        <f>IF(qualitativ!AV21=7,1,0)</f>
        <v>0</v>
      </c>
      <c r="BI21" s="72">
        <f t="shared" si="12"/>
        <v>0</v>
      </c>
      <c r="BJ21" s="72">
        <f>IF(qualitativ!AW21=35000,1,0)</f>
        <v>0</v>
      </c>
      <c r="BK21" s="72">
        <f>IF(qualitativ!AX21=1000,1,0)</f>
        <v>0</v>
      </c>
      <c r="BL21" s="72">
        <f>IF(qualitativ!AY21=600,1,0)</f>
        <v>0</v>
      </c>
      <c r="BM21" s="72">
        <f>IF(qualitativ!AZ21=600,1,0)</f>
        <v>0</v>
      </c>
      <c r="BN21" s="72">
        <f t="shared" si="13"/>
        <v>0</v>
      </c>
      <c r="BO21" s="72">
        <f>IF(OR(qualitativ!BA21="8*6",qualitativ!BA21="6*8",qualitativ!BA21="8*6=48",qualitativ!BA21="6*8=48"),1,0)</f>
        <v>0</v>
      </c>
      <c r="BP21" s="72">
        <f>IF(OR(qualitativ!BB21=3),1,0)</f>
        <v>0</v>
      </c>
      <c r="BQ21" s="72">
        <f>IF(OR(qualitativ!BC21=1),1,0)</f>
        <v>0</v>
      </c>
      <c r="BR21" s="72">
        <f>IF(OR(qualitativ!BD21=2),1,0)</f>
        <v>0</v>
      </c>
      <c r="BS21" s="72">
        <f t="shared" si="14"/>
        <v>0</v>
      </c>
      <c r="BT21" s="73">
        <f t="shared" si="15"/>
        <v>0</v>
      </c>
      <c r="BU21" s="74">
        <f t="shared" si="16"/>
        <v>0</v>
      </c>
      <c r="BV21" s="73">
        <f>COUNTIF(qualitativ!C21:BD21,999)</f>
        <v>0</v>
      </c>
    </row>
    <row r="22" spans="1:74" x14ac:dyDescent="0.2">
      <c r="A22" s="19">
        <f>qualitativ!A22</f>
        <v>0</v>
      </c>
      <c r="B22" s="19">
        <f>qualitativ!B22</f>
        <v>0</v>
      </c>
      <c r="C22" s="72">
        <f>IF(qualitativ!C22=5089,1,0)</f>
        <v>0</v>
      </c>
      <c r="D22" s="72">
        <f>IF(qualitativ!D22=43005,1,0)</f>
        <v>0</v>
      </c>
      <c r="E22" s="72">
        <f>IF(qualitativ!E22=300500,1,0)</f>
        <v>0</v>
      </c>
      <c r="F22" s="72">
        <f t="shared" si="0"/>
        <v>0</v>
      </c>
      <c r="G22" s="72">
        <f>IF(qualitativ!F22="&gt;",1,0)</f>
        <v>0</v>
      </c>
      <c r="H22" s="72">
        <f>IF(qualitativ!G22="&gt;",1,0)</f>
        <v>0</v>
      </c>
      <c r="I22" s="72">
        <f>IF(qualitativ!H22="&lt;",1,0)</f>
        <v>0</v>
      </c>
      <c r="J22" s="72">
        <f t="shared" si="1"/>
        <v>0</v>
      </c>
      <c r="K22" s="72">
        <f>IF(qualitativ!I22=9900,1,0)</f>
        <v>0</v>
      </c>
      <c r="L22" s="72">
        <f>IF(qualitativ!J22=4600,1,0)</f>
        <v>0</v>
      </c>
      <c r="M22" s="72">
        <f>IF(qualitativ!K22=4000,1,0)</f>
        <v>0</v>
      </c>
      <c r="N22" s="72">
        <f t="shared" si="2"/>
        <v>0</v>
      </c>
      <c r="O22" s="72">
        <f>IF(qualitativ!L22=6999,1,0)</f>
        <v>0</v>
      </c>
      <c r="P22" s="72">
        <f>IF(qualitativ!M22=3490,1,0)</f>
        <v>0</v>
      </c>
      <c r="Q22" s="72">
        <f>IF(qualitativ!N22=3900,1,0)</f>
        <v>0</v>
      </c>
      <c r="R22" s="72">
        <f t="shared" si="3"/>
        <v>0</v>
      </c>
      <c r="S22" s="72">
        <f>IF(qualitativ!O22=7000,1,0)</f>
        <v>0</v>
      </c>
      <c r="T22" s="72">
        <f>IF(qualitativ!P22=5300,1,0)</f>
        <v>0</v>
      </c>
      <c r="U22" s="72">
        <f>IF(qualitativ!Q22=4080,1,0)</f>
        <v>0</v>
      </c>
      <c r="V22" s="72">
        <f>IF(qualitativ!R22=12500,1,0)</f>
        <v>0</v>
      </c>
      <c r="W22" s="72">
        <f t="shared" si="4"/>
        <v>0</v>
      </c>
      <c r="X22" s="72">
        <f>IF(qualitativ!S22=500,1,0)</f>
        <v>0</v>
      </c>
      <c r="Y22" s="72">
        <f>IF(qualitativ!T22=250,1,0)</f>
        <v>0</v>
      </c>
      <c r="Z22" s="72">
        <f>IF(qualitativ!U22=350,1,0)</f>
        <v>0</v>
      </c>
      <c r="AA22" s="72">
        <f>IF(qualitativ!V22=1500,1,0)</f>
        <v>0</v>
      </c>
      <c r="AB22" s="72">
        <f t="shared" si="5"/>
        <v>0</v>
      </c>
      <c r="AC22" s="72">
        <f>IF(qualitativ!W22=300,1,0)</f>
        <v>0</v>
      </c>
      <c r="AD22" s="72">
        <f>IF(qualitativ!X22=736,1,0)</f>
        <v>0</v>
      </c>
      <c r="AE22" s="72">
        <f>IF(qualitativ!Y22=699,1,0)</f>
        <v>0</v>
      </c>
      <c r="AF22" s="72">
        <f>IF(qualitativ!Z22=354,1,0)</f>
        <v>0</v>
      </c>
      <c r="AG22" s="72">
        <f t="shared" si="6"/>
        <v>0</v>
      </c>
      <c r="AH22" s="72">
        <f>IF(qualitativ!AA22=4500,1,0)</f>
        <v>0</v>
      </c>
      <c r="AI22" s="72">
        <f>IF(qualitativ!AB22=64000,1,0)</f>
        <v>0</v>
      </c>
      <c r="AJ22" s="72">
        <f>IF(qualitativ!AC22=2500,1,0)</f>
        <v>0</v>
      </c>
      <c r="AK22" s="72">
        <f>IF(qualitativ!AD22=49000,1,0)</f>
        <v>0</v>
      </c>
      <c r="AL22" s="72">
        <f t="shared" si="7"/>
        <v>0</v>
      </c>
      <c r="AM22" s="72">
        <f>IF(qualitativ!AE22=584,1,0)</f>
        <v>0</v>
      </c>
      <c r="AN22" s="72">
        <f>IF(qualitativ!AF22=1324,1,0)</f>
        <v>0</v>
      </c>
      <c r="AO22" s="72">
        <f t="shared" si="8"/>
        <v>0</v>
      </c>
      <c r="AP22" s="72">
        <f>IF(qualitativ!AG22=644,1,0)</f>
        <v>0</v>
      </c>
      <c r="AQ22" s="72">
        <f>IF(qualitativ!AH22=272,1,0)</f>
        <v>0</v>
      </c>
      <c r="AR22" s="72">
        <f t="shared" si="9"/>
        <v>0</v>
      </c>
      <c r="AS22" s="72">
        <f>IF(OR(qualitativ!AI22="35-4",qualitativ!AI22="35-4=31"),1,0)</f>
        <v>0</v>
      </c>
      <c r="AT22" s="72">
        <f>IF(qualitativ!AJ22=31,1,0)</f>
        <v>0</v>
      </c>
      <c r="AU22" s="72">
        <f t="shared" si="10"/>
        <v>0</v>
      </c>
      <c r="AV22" s="72">
        <f>IF(qualitativ!AK22=6,1,0)</f>
        <v>0</v>
      </c>
      <c r="AW22" s="72">
        <f>IF(qualitativ!AL22=80,1,0)</f>
        <v>0</v>
      </c>
      <c r="AX22" s="72">
        <f>IF(qualitativ!AM22=32,1,0)</f>
        <v>0</v>
      </c>
      <c r="AY22" s="72">
        <f>IF(qualitativ!AN22=63,1,0)</f>
        <v>0</v>
      </c>
      <c r="AZ22" s="72">
        <f>IF(AND(qualitativ!AO22=0,ISBLANK(qualitativ!AO22)=FALSE),1,0)</f>
        <v>0</v>
      </c>
      <c r="BA22" s="72">
        <f>IF(qualitativ!AP22=35,1,0)</f>
        <v>0</v>
      </c>
      <c r="BB22" s="72">
        <f t="shared" si="11"/>
        <v>0</v>
      </c>
      <c r="BC22" s="72">
        <f>IF(qualitativ!AQ22=8,1,0)</f>
        <v>0</v>
      </c>
      <c r="BD22" s="72">
        <f>IF(qualitativ!AR22=1,1,0)</f>
        <v>0</v>
      </c>
      <c r="BE22" s="72">
        <f>IF(qualitativ!AS22=7,1,0)</f>
        <v>0</v>
      </c>
      <c r="BF22" s="72">
        <f>IF(qualitativ!AT22=8,1,0)</f>
        <v>0</v>
      </c>
      <c r="BG22" s="72">
        <f>IF(qualitativ!AU22=6,1,0)</f>
        <v>0</v>
      </c>
      <c r="BH22" s="72">
        <f>IF(qualitativ!AV22=7,1,0)</f>
        <v>0</v>
      </c>
      <c r="BI22" s="72">
        <f t="shared" si="12"/>
        <v>0</v>
      </c>
      <c r="BJ22" s="72">
        <f>IF(qualitativ!AW22=35000,1,0)</f>
        <v>0</v>
      </c>
      <c r="BK22" s="72">
        <f>IF(qualitativ!AX22=1000,1,0)</f>
        <v>0</v>
      </c>
      <c r="BL22" s="72">
        <f>IF(qualitativ!AY22=600,1,0)</f>
        <v>0</v>
      </c>
      <c r="BM22" s="72">
        <f>IF(qualitativ!AZ22=600,1,0)</f>
        <v>0</v>
      </c>
      <c r="BN22" s="72">
        <f t="shared" si="13"/>
        <v>0</v>
      </c>
      <c r="BO22" s="72">
        <f>IF(OR(qualitativ!BA22="8*6",qualitativ!BA22="6*8",qualitativ!BA22="8*6=48",qualitativ!BA22="6*8=48"),1,0)</f>
        <v>0</v>
      </c>
      <c r="BP22" s="72">
        <f>IF(OR(qualitativ!BB22=3),1,0)</f>
        <v>0</v>
      </c>
      <c r="BQ22" s="72">
        <f>IF(OR(qualitativ!BC22=1),1,0)</f>
        <v>0</v>
      </c>
      <c r="BR22" s="72">
        <f>IF(OR(qualitativ!BD22=2),1,0)</f>
        <v>0</v>
      </c>
      <c r="BS22" s="72">
        <f t="shared" si="14"/>
        <v>0</v>
      </c>
      <c r="BT22" s="73">
        <f t="shared" si="15"/>
        <v>0</v>
      </c>
      <c r="BU22" s="74">
        <f t="shared" si="16"/>
        <v>0</v>
      </c>
      <c r="BV22" s="73">
        <f>COUNTIF(qualitativ!C22:BD22,999)</f>
        <v>0</v>
      </c>
    </row>
    <row r="23" spans="1:74" x14ac:dyDescent="0.2">
      <c r="A23" s="19">
        <f>qualitativ!A23</f>
        <v>0</v>
      </c>
      <c r="B23" s="19">
        <f>qualitativ!B23</f>
        <v>0</v>
      </c>
      <c r="C23" s="72">
        <f>IF(qualitativ!C23=5089,1,0)</f>
        <v>0</v>
      </c>
      <c r="D23" s="72">
        <f>IF(qualitativ!D23=43005,1,0)</f>
        <v>0</v>
      </c>
      <c r="E23" s="72">
        <f>IF(qualitativ!E23=300500,1,0)</f>
        <v>0</v>
      </c>
      <c r="F23" s="72">
        <f t="shared" si="0"/>
        <v>0</v>
      </c>
      <c r="G23" s="72">
        <f>IF(qualitativ!F23="&gt;",1,0)</f>
        <v>0</v>
      </c>
      <c r="H23" s="72">
        <f>IF(qualitativ!G23="&gt;",1,0)</f>
        <v>0</v>
      </c>
      <c r="I23" s="72">
        <f>IF(qualitativ!H23="&lt;",1,0)</f>
        <v>0</v>
      </c>
      <c r="J23" s="72">
        <f t="shared" si="1"/>
        <v>0</v>
      </c>
      <c r="K23" s="72">
        <f>IF(qualitativ!I23=9900,1,0)</f>
        <v>0</v>
      </c>
      <c r="L23" s="72">
        <f>IF(qualitativ!J23=4600,1,0)</f>
        <v>0</v>
      </c>
      <c r="M23" s="72">
        <f>IF(qualitativ!K23=4000,1,0)</f>
        <v>0</v>
      </c>
      <c r="N23" s="72">
        <f t="shared" si="2"/>
        <v>0</v>
      </c>
      <c r="O23" s="72">
        <f>IF(qualitativ!L23=6999,1,0)</f>
        <v>0</v>
      </c>
      <c r="P23" s="72">
        <f>IF(qualitativ!M23=3490,1,0)</f>
        <v>0</v>
      </c>
      <c r="Q23" s="72">
        <f>IF(qualitativ!N23=3900,1,0)</f>
        <v>0</v>
      </c>
      <c r="R23" s="72">
        <f t="shared" si="3"/>
        <v>0</v>
      </c>
      <c r="S23" s="72">
        <f>IF(qualitativ!O23=7000,1,0)</f>
        <v>0</v>
      </c>
      <c r="T23" s="72">
        <f>IF(qualitativ!P23=5300,1,0)</f>
        <v>0</v>
      </c>
      <c r="U23" s="72">
        <f>IF(qualitativ!Q23=4080,1,0)</f>
        <v>0</v>
      </c>
      <c r="V23" s="72">
        <f>IF(qualitativ!R23=12500,1,0)</f>
        <v>0</v>
      </c>
      <c r="W23" s="72">
        <f t="shared" si="4"/>
        <v>0</v>
      </c>
      <c r="X23" s="72">
        <f>IF(qualitativ!S23=500,1,0)</f>
        <v>0</v>
      </c>
      <c r="Y23" s="72">
        <f>IF(qualitativ!T23=250,1,0)</f>
        <v>0</v>
      </c>
      <c r="Z23" s="72">
        <f>IF(qualitativ!U23=350,1,0)</f>
        <v>0</v>
      </c>
      <c r="AA23" s="72">
        <f>IF(qualitativ!V23=1500,1,0)</f>
        <v>0</v>
      </c>
      <c r="AB23" s="72">
        <f t="shared" si="5"/>
        <v>0</v>
      </c>
      <c r="AC23" s="72">
        <f>IF(qualitativ!W23=300,1,0)</f>
        <v>0</v>
      </c>
      <c r="AD23" s="72">
        <f>IF(qualitativ!X23=736,1,0)</f>
        <v>0</v>
      </c>
      <c r="AE23" s="72">
        <f>IF(qualitativ!Y23=699,1,0)</f>
        <v>0</v>
      </c>
      <c r="AF23" s="72">
        <f>IF(qualitativ!Z23=354,1,0)</f>
        <v>0</v>
      </c>
      <c r="AG23" s="72">
        <f t="shared" si="6"/>
        <v>0</v>
      </c>
      <c r="AH23" s="72">
        <f>IF(qualitativ!AA23=4500,1,0)</f>
        <v>0</v>
      </c>
      <c r="AI23" s="72">
        <f>IF(qualitativ!AB23=64000,1,0)</f>
        <v>0</v>
      </c>
      <c r="AJ23" s="72">
        <f>IF(qualitativ!AC23=2500,1,0)</f>
        <v>0</v>
      </c>
      <c r="AK23" s="72">
        <f>IF(qualitativ!AD23=49000,1,0)</f>
        <v>0</v>
      </c>
      <c r="AL23" s="72">
        <f t="shared" si="7"/>
        <v>0</v>
      </c>
      <c r="AM23" s="72">
        <f>IF(qualitativ!AE23=584,1,0)</f>
        <v>0</v>
      </c>
      <c r="AN23" s="72">
        <f>IF(qualitativ!AF23=1324,1,0)</f>
        <v>0</v>
      </c>
      <c r="AO23" s="72">
        <f t="shared" si="8"/>
        <v>0</v>
      </c>
      <c r="AP23" s="72">
        <f>IF(qualitativ!AG23=644,1,0)</f>
        <v>0</v>
      </c>
      <c r="AQ23" s="72">
        <f>IF(qualitativ!AH23=272,1,0)</f>
        <v>0</v>
      </c>
      <c r="AR23" s="72">
        <f t="shared" si="9"/>
        <v>0</v>
      </c>
      <c r="AS23" s="72">
        <f>IF(OR(qualitativ!AI23="35-4",qualitativ!AI23="35-4=31"),1,0)</f>
        <v>0</v>
      </c>
      <c r="AT23" s="72">
        <f>IF(qualitativ!AJ23=31,1,0)</f>
        <v>0</v>
      </c>
      <c r="AU23" s="72">
        <f t="shared" si="10"/>
        <v>0</v>
      </c>
      <c r="AV23" s="72">
        <f>IF(qualitativ!AK23=6,1,0)</f>
        <v>0</v>
      </c>
      <c r="AW23" s="72">
        <f>IF(qualitativ!AL23=80,1,0)</f>
        <v>0</v>
      </c>
      <c r="AX23" s="72">
        <f>IF(qualitativ!AM23=32,1,0)</f>
        <v>0</v>
      </c>
      <c r="AY23" s="72">
        <f>IF(qualitativ!AN23=63,1,0)</f>
        <v>0</v>
      </c>
      <c r="AZ23" s="72">
        <f>IF(AND(qualitativ!AO23=0,ISBLANK(qualitativ!AO23)=FALSE),1,0)</f>
        <v>0</v>
      </c>
      <c r="BA23" s="72">
        <f>IF(qualitativ!AP23=35,1,0)</f>
        <v>0</v>
      </c>
      <c r="BB23" s="72">
        <f t="shared" si="11"/>
        <v>0</v>
      </c>
      <c r="BC23" s="72">
        <f>IF(qualitativ!AQ23=8,1,0)</f>
        <v>0</v>
      </c>
      <c r="BD23" s="72">
        <f>IF(qualitativ!AR23=1,1,0)</f>
        <v>0</v>
      </c>
      <c r="BE23" s="72">
        <f>IF(qualitativ!AS23=7,1,0)</f>
        <v>0</v>
      </c>
      <c r="BF23" s="72">
        <f>IF(qualitativ!AT23=8,1,0)</f>
        <v>0</v>
      </c>
      <c r="BG23" s="72">
        <f>IF(qualitativ!AU23=6,1,0)</f>
        <v>0</v>
      </c>
      <c r="BH23" s="72">
        <f>IF(qualitativ!AV23=7,1,0)</f>
        <v>0</v>
      </c>
      <c r="BI23" s="72">
        <f t="shared" si="12"/>
        <v>0</v>
      </c>
      <c r="BJ23" s="72">
        <f>IF(qualitativ!AW23=35000,1,0)</f>
        <v>0</v>
      </c>
      <c r="BK23" s="72">
        <f>IF(qualitativ!AX23=1000,1,0)</f>
        <v>0</v>
      </c>
      <c r="BL23" s="72">
        <f>IF(qualitativ!AY23=600,1,0)</f>
        <v>0</v>
      </c>
      <c r="BM23" s="72">
        <f>IF(qualitativ!AZ23=600,1,0)</f>
        <v>0</v>
      </c>
      <c r="BN23" s="72">
        <f t="shared" si="13"/>
        <v>0</v>
      </c>
      <c r="BO23" s="72">
        <f>IF(OR(qualitativ!BA23="8*6",qualitativ!BA23="6*8",qualitativ!BA23="8*6=48",qualitativ!BA23="6*8=48"),1,0)</f>
        <v>0</v>
      </c>
      <c r="BP23" s="72">
        <f>IF(OR(qualitativ!BB23=3),1,0)</f>
        <v>0</v>
      </c>
      <c r="BQ23" s="72">
        <f>IF(OR(qualitativ!BC23=1),1,0)</f>
        <v>0</v>
      </c>
      <c r="BR23" s="72">
        <f>IF(OR(qualitativ!BD23=2),1,0)</f>
        <v>0</v>
      </c>
      <c r="BS23" s="72">
        <f t="shared" si="14"/>
        <v>0</v>
      </c>
      <c r="BT23" s="73">
        <f t="shared" si="15"/>
        <v>0</v>
      </c>
      <c r="BU23" s="74">
        <f t="shared" si="16"/>
        <v>0</v>
      </c>
      <c r="BV23" s="73">
        <f>COUNTIF(qualitativ!C23:BD23,999)</f>
        <v>0</v>
      </c>
    </row>
    <row r="24" spans="1:74" x14ac:dyDescent="0.2">
      <c r="A24" s="19">
        <f>qualitativ!A24</f>
        <v>0</v>
      </c>
      <c r="B24" s="19">
        <f>qualitativ!B24</f>
        <v>0</v>
      </c>
      <c r="C24" s="72">
        <f>IF(qualitativ!C24=5089,1,0)</f>
        <v>0</v>
      </c>
      <c r="D24" s="72">
        <f>IF(qualitativ!D24=43005,1,0)</f>
        <v>0</v>
      </c>
      <c r="E24" s="72">
        <f>IF(qualitativ!E24=300500,1,0)</f>
        <v>0</v>
      </c>
      <c r="F24" s="72">
        <f t="shared" si="0"/>
        <v>0</v>
      </c>
      <c r="G24" s="72">
        <f>IF(qualitativ!F24="&gt;",1,0)</f>
        <v>0</v>
      </c>
      <c r="H24" s="72">
        <f>IF(qualitativ!G24="&gt;",1,0)</f>
        <v>0</v>
      </c>
      <c r="I24" s="72">
        <f>IF(qualitativ!H24="&lt;",1,0)</f>
        <v>0</v>
      </c>
      <c r="J24" s="72">
        <f t="shared" si="1"/>
        <v>0</v>
      </c>
      <c r="K24" s="72">
        <f>IF(qualitativ!I24=9900,1,0)</f>
        <v>0</v>
      </c>
      <c r="L24" s="72">
        <f>IF(qualitativ!J24=4600,1,0)</f>
        <v>0</v>
      </c>
      <c r="M24" s="72">
        <f>IF(qualitativ!K24=4000,1,0)</f>
        <v>0</v>
      </c>
      <c r="N24" s="72">
        <f t="shared" si="2"/>
        <v>0</v>
      </c>
      <c r="O24" s="72">
        <f>IF(qualitativ!L24=6999,1,0)</f>
        <v>0</v>
      </c>
      <c r="P24" s="72">
        <f>IF(qualitativ!M24=3490,1,0)</f>
        <v>0</v>
      </c>
      <c r="Q24" s="72">
        <f>IF(qualitativ!N24=3900,1,0)</f>
        <v>0</v>
      </c>
      <c r="R24" s="72">
        <f t="shared" si="3"/>
        <v>0</v>
      </c>
      <c r="S24" s="72">
        <f>IF(qualitativ!O24=7000,1,0)</f>
        <v>0</v>
      </c>
      <c r="T24" s="72">
        <f>IF(qualitativ!P24=5300,1,0)</f>
        <v>0</v>
      </c>
      <c r="U24" s="72">
        <f>IF(qualitativ!Q24=4080,1,0)</f>
        <v>0</v>
      </c>
      <c r="V24" s="72">
        <f>IF(qualitativ!R24=12500,1,0)</f>
        <v>0</v>
      </c>
      <c r="W24" s="72">
        <f t="shared" si="4"/>
        <v>0</v>
      </c>
      <c r="X24" s="72">
        <f>IF(qualitativ!S24=500,1,0)</f>
        <v>0</v>
      </c>
      <c r="Y24" s="72">
        <f>IF(qualitativ!T24=250,1,0)</f>
        <v>0</v>
      </c>
      <c r="Z24" s="72">
        <f>IF(qualitativ!U24=350,1,0)</f>
        <v>0</v>
      </c>
      <c r="AA24" s="72">
        <f>IF(qualitativ!V24=1500,1,0)</f>
        <v>0</v>
      </c>
      <c r="AB24" s="72">
        <f t="shared" si="5"/>
        <v>0</v>
      </c>
      <c r="AC24" s="72">
        <f>IF(qualitativ!W24=300,1,0)</f>
        <v>0</v>
      </c>
      <c r="AD24" s="72">
        <f>IF(qualitativ!X24=736,1,0)</f>
        <v>0</v>
      </c>
      <c r="AE24" s="72">
        <f>IF(qualitativ!Y24=699,1,0)</f>
        <v>0</v>
      </c>
      <c r="AF24" s="72">
        <f>IF(qualitativ!Z24=354,1,0)</f>
        <v>0</v>
      </c>
      <c r="AG24" s="72">
        <f t="shared" si="6"/>
        <v>0</v>
      </c>
      <c r="AH24" s="72">
        <f>IF(qualitativ!AA24=4500,1,0)</f>
        <v>0</v>
      </c>
      <c r="AI24" s="72">
        <f>IF(qualitativ!AB24=64000,1,0)</f>
        <v>0</v>
      </c>
      <c r="AJ24" s="72">
        <f>IF(qualitativ!AC24=2500,1,0)</f>
        <v>0</v>
      </c>
      <c r="AK24" s="72">
        <f>IF(qualitativ!AD24=49000,1,0)</f>
        <v>0</v>
      </c>
      <c r="AL24" s="72">
        <f t="shared" si="7"/>
        <v>0</v>
      </c>
      <c r="AM24" s="72">
        <f>IF(qualitativ!AE24=584,1,0)</f>
        <v>0</v>
      </c>
      <c r="AN24" s="72">
        <f>IF(qualitativ!AF24=1324,1,0)</f>
        <v>0</v>
      </c>
      <c r="AO24" s="72">
        <f t="shared" si="8"/>
        <v>0</v>
      </c>
      <c r="AP24" s="72">
        <f>IF(qualitativ!AG24=644,1,0)</f>
        <v>0</v>
      </c>
      <c r="AQ24" s="72">
        <f>IF(qualitativ!AH24=272,1,0)</f>
        <v>0</v>
      </c>
      <c r="AR24" s="72">
        <f t="shared" si="9"/>
        <v>0</v>
      </c>
      <c r="AS24" s="72">
        <f>IF(OR(qualitativ!AI24="35-4",qualitativ!AI24="35-4=31"),1,0)</f>
        <v>0</v>
      </c>
      <c r="AT24" s="72">
        <f>IF(qualitativ!AJ24=31,1,0)</f>
        <v>0</v>
      </c>
      <c r="AU24" s="72">
        <f t="shared" si="10"/>
        <v>0</v>
      </c>
      <c r="AV24" s="72">
        <f>IF(qualitativ!AK24=6,1,0)</f>
        <v>0</v>
      </c>
      <c r="AW24" s="72">
        <f>IF(qualitativ!AL24=80,1,0)</f>
        <v>0</v>
      </c>
      <c r="AX24" s="72">
        <f>IF(qualitativ!AM24=32,1,0)</f>
        <v>0</v>
      </c>
      <c r="AY24" s="72">
        <f>IF(qualitativ!AN24=63,1,0)</f>
        <v>0</v>
      </c>
      <c r="AZ24" s="72">
        <f>IF(AND(qualitativ!AO24=0,ISBLANK(qualitativ!AO24)=FALSE),1,0)</f>
        <v>0</v>
      </c>
      <c r="BA24" s="72">
        <f>IF(qualitativ!AP24=35,1,0)</f>
        <v>0</v>
      </c>
      <c r="BB24" s="72">
        <f t="shared" si="11"/>
        <v>0</v>
      </c>
      <c r="BC24" s="72">
        <f>IF(qualitativ!AQ24=8,1,0)</f>
        <v>0</v>
      </c>
      <c r="BD24" s="72">
        <f>IF(qualitativ!AR24=1,1,0)</f>
        <v>0</v>
      </c>
      <c r="BE24" s="72">
        <f>IF(qualitativ!AS24=7,1,0)</f>
        <v>0</v>
      </c>
      <c r="BF24" s="72">
        <f>IF(qualitativ!AT24=8,1,0)</f>
        <v>0</v>
      </c>
      <c r="BG24" s="72">
        <f>IF(qualitativ!AU24=6,1,0)</f>
        <v>0</v>
      </c>
      <c r="BH24" s="72">
        <f>IF(qualitativ!AV24=7,1,0)</f>
        <v>0</v>
      </c>
      <c r="BI24" s="72">
        <f t="shared" si="12"/>
        <v>0</v>
      </c>
      <c r="BJ24" s="72">
        <f>IF(qualitativ!AW24=35000,1,0)</f>
        <v>0</v>
      </c>
      <c r="BK24" s="72">
        <f>IF(qualitativ!AX24=1000,1,0)</f>
        <v>0</v>
      </c>
      <c r="BL24" s="72">
        <f>IF(qualitativ!AY24=600,1,0)</f>
        <v>0</v>
      </c>
      <c r="BM24" s="72">
        <f>IF(qualitativ!AZ24=600,1,0)</f>
        <v>0</v>
      </c>
      <c r="BN24" s="72">
        <f t="shared" si="13"/>
        <v>0</v>
      </c>
      <c r="BO24" s="72">
        <f>IF(OR(qualitativ!BA24="8*6",qualitativ!BA24="6*8",qualitativ!BA24="8*6=48",qualitativ!BA24="6*8=48"),1,0)</f>
        <v>0</v>
      </c>
      <c r="BP24" s="72">
        <f>IF(OR(qualitativ!BB24=3),1,0)</f>
        <v>0</v>
      </c>
      <c r="BQ24" s="72">
        <f>IF(OR(qualitativ!BC24=1),1,0)</f>
        <v>0</v>
      </c>
      <c r="BR24" s="72">
        <f>IF(OR(qualitativ!BD24=2),1,0)</f>
        <v>0</v>
      </c>
      <c r="BS24" s="72">
        <f t="shared" si="14"/>
        <v>0</v>
      </c>
      <c r="BT24" s="73">
        <f t="shared" si="15"/>
        <v>0</v>
      </c>
      <c r="BU24" s="74">
        <f t="shared" si="16"/>
        <v>0</v>
      </c>
      <c r="BV24" s="73">
        <f>COUNTIF(qualitativ!C24:BD24,999)</f>
        <v>0</v>
      </c>
    </row>
    <row r="25" spans="1:74" x14ac:dyDescent="0.2">
      <c r="A25" s="19">
        <f>qualitativ!A25</f>
        <v>0</v>
      </c>
      <c r="B25" s="19">
        <f>qualitativ!B25</f>
        <v>0</v>
      </c>
      <c r="C25" s="72">
        <f>IF(qualitativ!C25=5089,1,0)</f>
        <v>0</v>
      </c>
      <c r="D25" s="72">
        <f>IF(qualitativ!D25=43005,1,0)</f>
        <v>0</v>
      </c>
      <c r="E25" s="72">
        <f>IF(qualitativ!E25=300500,1,0)</f>
        <v>0</v>
      </c>
      <c r="F25" s="72">
        <f t="shared" si="0"/>
        <v>0</v>
      </c>
      <c r="G25" s="72">
        <f>IF(qualitativ!F25="&gt;",1,0)</f>
        <v>0</v>
      </c>
      <c r="H25" s="72">
        <f>IF(qualitativ!G25="&gt;",1,0)</f>
        <v>0</v>
      </c>
      <c r="I25" s="72">
        <f>IF(qualitativ!H25="&lt;",1,0)</f>
        <v>0</v>
      </c>
      <c r="J25" s="72">
        <f t="shared" si="1"/>
        <v>0</v>
      </c>
      <c r="K25" s="72">
        <f>IF(qualitativ!I25=9900,1,0)</f>
        <v>0</v>
      </c>
      <c r="L25" s="72">
        <f>IF(qualitativ!J25=4600,1,0)</f>
        <v>0</v>
      </c>
      <c r="M25" s="72">
        <f>IF(qualitativ!K25=4000,1,0)</f>
        <v>0</v>
      </c>
      <c r="N25" s="72">
        <f t="shared" si="2"/>
        <v>0</v>
      </c>
      <c r="O25" s="72">
        <f>IF(qualitativ!L25=6999,1,0)</f>
        <v>0</v>
      </c>
      <c r="P25" s="72">
        <f>IF(qualitativ!M25=3490,1,0)</f>
        <v>0</v>
      </c>
      <c r="Q25" s="72">
        <f>IF(qualitativ!N25=3900,1,0)</f>
        <v>0</v>
      </c>
      <c r="R25" s="72">
        <f t="shared" si="3"/>
        <v>0</v>
      </c>
      <c r="S25" s="72">
        <f>IF(qualitativ!O25=7000,1,0)</f>
        <v>0</v>
      </c>
      <c r="T25" s="72">
        <f>IF(qualitativ!P25=5300,1,0)</f>
        <v>0</v>
      </c>
      <c r="U25" s="72">
        <f>IF(qualitativ!Q25=4080,1,0)</f>
        <v>0</v>
      </c>
      <c r="V25" s="72">
        <f>IF(qualitativ!R25=12500,1,0)</f>
        <v>0</v>
      </c>
      <c r="W25" s="72">
        <f t="shared" si="4"/>
        <v>0</v>
      </c>
      <c r="X25" s="72">
        <f>IF(qualitativ!S25=500,1,0)</f>
        <v>0</v>
      </c>
      <c r="Y25" s="72">
        <f>IF(qualitativ!T25=250,1,0)</f>
        <v>0</v>
      </c>
      <c r="Z25" s="72">
        <f>IF(qualitativ!U25=350,1,0)</f>
        <v>0</v>
      </c>
      <c r="AA25" s="72">
        <f>IF(qualitativ!V25=1500,1,0)</f>
        <v>0</v>
      </c>
      <c r="AB25" s="72">
        <f t="shared" si="5"/>
        <v>0</v>
      </c>
      <c r="AC25" s="72">
        <f>IF(qualitativ!W25=300,1,0)</f>
        <v>0</v>
      </c>
      <c r="AD25" s="72">
        <f>IF(qualitativ!X25=736,1,0)</f>
        <v>0</v>
      </c>
      <c r="AE25" s="72">
        <f>IF(qualitativ!Y25=699,1,0)</f>
        <v>0</v>
      </c>
      <c r="AF25" s="72">
        <f>IF(qualitativ!Z25=354,1,0)</f>
        <v>0</v>
      </c>
      <c r="AG25" s="72">
        <f t="shared" si="6"/>
        <v>0</v>
      </c>
      <c r="AH25" s="72">
        <f>IF(qualitativ!AA25=4500,1,0)</f>
        <v>0</v>
      </c>
      <c r="AI25" s="72">
        <f>IF(qualitativ!AB25=64000,1,0)</f>
        <v>0</v>
      </c>
      <c r="AJ25" s="72">
        <f>IF(qualitativ!AC25=2500,1,0)</f>
        <v>0</v>
      </c>
      <c r="AK25" s="72">
        <f>IF(qualitativ!AD25=49000,1,0)</f>
        <v>0</v>
      </c>
      <c r="AL25" s="72">
        <f t="shared" si="7"/>
        <v>0</v>
      </c>
      <c r="AM25" s="72">
        <f>IF(qualitativ!AE25=584,1,0)</f>
        <v>0</v>
      </c>
      <c r="AN25" s="72">
        <f>IF(qualitativ!AF25=1324,1,0)</f>
        <v>0</v>
      </c>
      <c r="AO25" s="72">
        <f t="shared" si="8"/>
        <v>0</v>
      </c>
      <c r="AP25" s="72">
        <f>IF(qualitativ!AG25=644,1,0)</f>
        <v>0</v>
      </c>
      <c r="AQ25" s="72">
        <f>IF(qualitativ!AH25=272,1,0)</f>
        <v>0</v>
      </c>
      <c r="AR25" s="72">
        <f t="shared" si="9"/>
        <v>0</v>
      </c>
      <c r="AS25" s="72">
        <f>IF(OR(qualitativ!AI25="35-4",qualitativ!AI25="35-4=31"),1,0)</f>
        <v>0</v>
      </c>
      <c r="AT25" s="72">
        <f>IF(qualitativ!AJ25=31,1,0)</f>
        <v>0</v>
      </c>
      <c r="AU25" s="72">
        <f t="shared" si="10"/>
        <v>0</v>
      </c>
      <c r="AV25" s="72">
        <f>IF(qualitativ!AK25=6,1,0)</f>
        <v>0</v>
      </c>
      <c r="AW25" s="72">
        <f>IF(qualitativ!AL25=80,1,0)</f>
        <v>0</v>
      </c>
      <c r="AX25" s="72">
        <f>IF(qualitativ!AM25=32,1,0)</f>
        <v>0</v>
      </c>
      <c r="AY25" s="72">
        <f>IF(qualitativ!AN25=63,1,0)</f>
        <v>0</v>
      </c>
      <c r="AZ25" s="72">
        <f>IF(AND(qualitativ!AO25=0,ISBLANK(qualitativ!AO25)=FALSE),1,0)</f>
        <v>0</v>
      </c>
      <c r="BA25" s="72">
        <f>IF(qualitativ!AP25=35,1,0)</f>
        <v>0</v>
      </c>
      <c r="BB25" s="72">
        <f t="shared" si="11"/>
        <v>0</v>
      </c>
      <c r="BC25" s="72">
        <f>IF(qualitativ!AQ25=8,1,0)</f>
        <v>0</v>
      </c>
      <c r="BD25" s="72">
        <f>IF(qualitativ!AR25=1,1,0)</f>
        <v>0</v>
      </c>
      <c r="BE25" s="72">
        <f>IF(qualitativ!AS25=7,1,0)</f>
        <v>0</v>
      </c>
      <c r="BF25" s="72">
        <f>IF(qualitativ!AT25=8,1,0)</f>
        <v>0</v>
      </c>
      <c r="BG25" s="72">
        <f>IF(qualitativ!AU25=6,1,0)</f>
        <v>0</v>
      </c>
      <c r="BH25" s="72">
        <f>IF(qualitativ!AV25=7,1,0)</f>
        <v>0</v>
      </c>
      <c r="BI25" s="72">
        <f t="shared" si="12"/>
        <v>0</v>
      </c>
      <c r="BJ25" s="72">
        <f>IF(qualitativ!AW25=35000,1,0)</f>
        <v>0</v>
      </c>
      <c r="BK25" s="72">
        <f>IF(qualitativ!AX25=1000,1,0)</f>
        <v>0</v>
      </c>
      <c r="BL25" s="72">
        <f>IF(qualitativ!AY25=600,1,0)</f>
        <v>0</v>
      </c>
      <c r="BM25" s="72">
        <f>IF(qualitativ!AZ25=600,1,0)</f>
        <v>0</v>
      </c>
      <c r="BN25" s="72">
        <f t="shared" si="13"/>
        <v>0</v>
      </c>
      <c r="BO25" s="72">
        <f>IF(OR(qualitativ!BA25="8*6",qualitativ!BA25="6*8",qualitativ!BA25="8*6=48",qualitativ!BA25="6*8=48"),1,0)</f>
        <v>0</v>
      </c>
      <c r="BP25" s="72">
        <f>IF(OR(qualitativ!BB25=3),1,0)</f>
        <v>0</v>
      </c>
      <c r="BQ25" s="72">
        <f>IF(OR(qualitativ!BC25=1),1,0)</f>
        <v>0</v>
      </c>
      <c r="BR25" s="72">
        <f>IF(OR(qualitativ!BD25=2),1,0)</f>
        <v>0</v>
      </c>
      <c r="BS25" s="72">
        <f t="shared" si="14"/>
        <v>0</v>
      </c>
      <c r="BT25" s="73">
        <f t="shared" si="15"/>
        <v>0</v>
      </c>
      <c r="BU25" s="74">
        <f t="shared" si="16"/>
        <v>0</v>
      </c>
      <c r="BV25" s="73">
        <f>COUNTIF(qualitativ!C25:BD25,999)</f>
        <v>0</v>
      </c>
    </row>
    <row r="26" spans="1:74" x14ac:dyDescent="0.2">
      <c r="A26" s="19">
        <f>qualitativ!A26</f>
        <v>0</v>
      </c>
      <c r="B26" s="19">
        <f>qualitativ!B26</f>
        <v>0</v>
      </c>
      <c r="C26" s="72">
        <f>IF(qualitativ!C26=5089,1,0)</f>
        <v>0</v>
      </c>
      <c r="D26" s="72">
        <f>IF(qualitativ!D26=43005,1,0)</f>
        <v>0</v>
      </c>
      <c r="E26" s="72">
        <f>IF(qualitativ!E26=300500,1,0)</f>
        <v>0</v>
      </c>
      <c r="F26" s="72">
        <f t="shared" si="0"/>
        <v>0</v>
      </c>
      <c r="G26" s="72">
        <f>IF(qualitativ!F26="&gt;",1,0)</f>
        <v>0</v>
      </c>
      <c r="H26" s="72">
        <f>IF(qualitativ!G26="&gt;",1,0)</f>
        <v>0</v>
      </c>
      <c r="I26" s="72">
        <f>IF(qualitativ!H26="&lt;",1,0)</f>
        <v>0</v>
      </c>
      <c r="J26" s="72">
        <f t="shared" si="1"/>
        <v>0</v>
      </c>
      <c r="K26" s="72">
        <f>IF(qualitativ!I26=9900,1,0)</f>
        <v>0</v>
      </c>
      <c r="L26" s="72">
        <f>IF(qualitativ!J26=4600,1,0)</f>
        <v>0</v>
      </c>
      <c r="M26" s="72">
        <f>IF(qualitativ!K26=4000,1,0)</f>
        <v>0</v>
      </c>
      <c r="N26" s="72">
        <f t="shared" si="2"/>
        <v>0</v>
      </c>
      <c r="O26" s="72">
        <f>IF(qualitativ!L26=6999,1,0)</f>
        <v>0</v>
      </c>
      <c r="P26" s="72">
        <f>IF(qualitativ!M26=3490,1,0)</f>
        <v>0</v>
      </c>
      <c r="Q26" s="72">
        <f>IF(qualitativ!N26=3900,1,0)</f>
        <v>0</v>
      </c>
      <c r="R26" s="72">
        <f t="shared" si="3"/>
        <v>0</v>
      </c>
      <c r="S26" s="72">
        <f>IF(qualitativ!O26=7000,1,0)</f>
        <v>0</v>
      </c>
      <c r="T26" s="72">
        <f>IF(qualitativ!P26=5300,1,0)</f>
        <v>0</v>
      </c>
      <c r="U26" s="72">
        <f>IF(qualitativ!Q26=4080,1,0)</f>
        <v>0</v>
      </c>
      <c r="V26" s="72">
        <f>IF(qualitativ!R26=12500,1,0)</f>
        <v>0</v>
      </c>
      <c r="W26" s="72">
        <f t="shared" si="4"/>
        <v>0</v>
      </c>
      <c r="X26" s="72">
        <f>IF(qualitativ!S26=500,1,0)</f>
        <v>0</v>
      </c>
      <c r="Y26" s="72">
        <f>IF(qualitativ!T26=250,1,0)</f>
        <v>0</v>
      </c>
      <c r="Z26" s="72">
        <f>IF(qualitativ!U26=350,1,0)</f>
        <v>0</v>
      </c>
      <c r="AA26" s="72">
        <f>IF(qualitativ!V26=1500,1,0)</f>
        <v>0</v>
      </c>
      <c r="AB26" s="72">
        <f t="shared" si="5"/>
        <v>0</v>
      </c>
      <c r="AC26" s="72">
        <f>IF(qualitativ!W26=300,1,0)</f>
        <v>0</v>
      </c>
      <c r="AD26" s="72">
        <f>IF(qualitativ!X26=736,1,0)</f>
        <v>0</v>
      </c>
      <c r="AE26" s="72">
        <f>IF(qualitativ!Y26=699,1,0)</f>
        <v>0</v>
      </c>
      <c r="AF26" s="72">
        <f>IF(qualitativ!Z26=354,1,0)</f>
        <v>0</v>
      </c>
      <c r="AG26" s="72">
        <f t="shared" si="6"/>
        <v>0</v>
      </c>
      <c r="AH26" s="72">
        <f>IF(qualitativ!AA26=4500,1,0)</f>
        <v>0</v>
      </c>
      <c r="AI26" s="72">
        <f>IF(qualitativ!AB26=64000,1,0)</f>
        <v>0</v>
      </c>
      <c r="AJ26" s="72">
        <f>IF(qualitativ!AC26=2500,1,0)</f>
        <v>0</v>
      </c>
      <c r="AK26" s="72">
        <f>IF(qualitativ!AD26=49000,1,0)</f>
        <v>0</v>
      </c>
      <c r="AL26" s="72">
        <f t="shared" si="7"/>
        <v>0</v>
      </c>
      <c r="AM26" s="72">
        <f>IF(qualitativ!AE26=584,1,0)</f>
        <v>0</v>
      </c>
      <c r="AN26" s="72">
        <f>IF(qualitativ!AF26=1324,1,0)</f>
        <v>0</v>
      </c>
      <c r="AO26" s="72">
        <f t="shared" si="8"/>
        <v>0</v>
      </c>
      <c r="AP26" s="72">
        <f>IF(qualitativ!AG26=644,1,0)</f>
        <v>0</v>
      </c>
      <c r="AQ26" s="72">
        <f>IF(qualitativ!AH26=272,1,0)</f>
        <v>0</v>
      </c>
      <c r="AR26" s="72">
        <f t="shared" si="9"/>
        <v>0</v>
      </c>
      <c r="AS26" s="72">
        <f>IF(OR(qualitativ!AI26="35-4",qualitativ!AI26="35-4=31"),1,0)</f>
        <v>0</v>
      </c>
      <c r="AT26" s="72">
        <f>IF(qualitativ!AJ26=31,1,0)</f>
        <v>0</v>
      </c>
      <c r="AU26" s="72">
        <f t="shared" si="10"/>
        <v>0</v>
      </c>
      <c r="AV26" s="72">
        <f>IF(qualitativ!AK26=6,1,0)</f>
        <v>0</v>
      </c>
      <c r="AW26" s="72">
        <f>IF(qualitativ!AL26=80,1,0)</f>
        <v>0</v>
      </c>
      <c r="AX26" s="72">
        <f>IF(qualitativ!AM26=32,1,0)</f>
        <v>0</v>
      </c>
      <c r="AY26" s="72">
        <f>IF(qualitativ!AN26=63,1,0)</f>
        <v>0</v>
      </c>
      <c r="AZ26" s="72">
        <f>IF(AND(qualitativ!AO26=0,ISBLANK(qualitativ!AO26)=FALSE),1,0)</f>
        <v>0</v>
      </c>
      <c r="BA26" s="72">
        <f>IF(qualitativ!AP26=35,1,0)</f>
        <v>0</v>
      </c>
      <c r="BB26" s="72">
        <f t="shared" si="11"/>
        <v>0</v>
      </c>
      <c r="BC26" s="72">
        <f>IF(qualitativ!AQ26=8,1,0)</f>
        <v>0</v>
      </c>
      <c r="BD26" s="72">
        <f>IF(qualitativ!AR26=1,1,0)</f>
        <v>0</v>
      </c>
      <c r="BE26" s="72">
        <f>IF(qualitativ!AS26=7,1,0)</f>
        <v>0</v>
      </c>
      <c r="BF26" s="72">
        <f>IF(qualitativ!AT26=8,1,0)</f>
        <v>0</v>
      </c>
      <c r="BG26" s="72">
        <f>IF(qualitativ!AU26=6,1,0)</f>
        <v>0</v>
      </c>
      <c r="BH26" s="72">
        <f>IF(qualitativ!AV26=7,1,0)</f>
        <v>0</v>
      </c>
      <c r="BI26" s="72">
        <f t="shared" si="12"/>
        <v>0</v>
      </c>
      <c r="BJ26" s="72">
        <f>IF(qualitativ!AW26=35000,1,0)</f>
        <v>0</v>
      </c>
      <c r="BK26" s="72">
        <f>IF(qualitativ!AX26=1000,1,0)</f>
        <v>0</v>
      </c>
      <c r="BL26" s="72">
        <f>IF(qualitativ!AY26=600,1,0)</f>
        <v>0</v>
      </c>
      <c r="BM26" s="72">
        <f>IF(qualitativ!AZ26=600,1,0)</f>
        <v>0</v>
      </c>
      <c r="BN26" s="72">
        <f t="shared" si="13"/>
        <v>0</v>
      </c>
      <c r="BO26" s="72">
        <f>IF(OR(qualitativ!BA26="8*6",qualitativ!BA26="6*8",qualitativ!BA26="8*6=48",qualitativ!BA26="6*8=48"),1,0)</f>
        <v>0</v>
      </c>
      <c r="BP26" s="72">
        <f>IF(OR(qualitativ!BB26=3),1,0)</f>
        <v>0</v>
      </c>
      <c r="BQ26" s="72">
        <f>IF(OR(qualitativ!BC26=1),1,0)</f>
        <v>0</v>
      </c>
      <c r="BR26" s="72">
        <f>IF(OR(qualitativ!BD26=2),1,0)</f>
        <v>0</v>
      </c>
      <c r="BS26" s="72">
        <f t="shared" si="14"/>
        <v>0</v>
      </c>
      <c r="BT26" s="73">
        <f t="shared" si="15"/>
        <v>0</v>
      </c>
      <c r="BU26" s="74">
        <f t="shared" si="16"/>
        <v>0</v>
      </c>
      <c r="BV26" s="73">
        <f>COUNTIF(qualitativ!C26:BD26,999)</f>
        <v>0</v>
      </c>
    </row>
    <row r="27" spans="1:74" x14ac:dyDescent="0.2">
      <c r="A27" s="19">
        <f>qualitativ!A27</f>
        <v>0</v>
      </c>
      <c r="B27" s="19">
        <f>qualitativ!B27</f>
        <v>0</v>
      </c>
      <c r="C27" s="72">
        <f>IF(qualitativ!C27=5089,1,0)</f>
        <v>0</v>
      </c>
      <c r="D27" s="72">
        <f>IF(qualitativ!D27=43005,1,0)</f>
        <v>0</v>
      </c>
      <c r="E27" s="72">
        <f>IF(qualitativ!E27=300500,1,0)</f>
        <v>0</v>
      </c>
      <c r="F27" s="72">
        <f t="shared" si="0"/>
        <v>0</v>
      </c>
      <c r="G27" s="72">
        <f>IF(qualitativ!F27="&gt;",1,0)</f>
        <v>0</v>
      </c>
      <c r="H27" s="72">
        <f>IF(qualitativ!G27="&gt;",1,0)</f>
        <v>0</v>
      </c>
      <c r="I27" s="72">
        <f>IF(qualitativ!H27="&lt;",1,0)</f>
        <v>0</v>
      </c>
      <c r="J27" s="72">
        <f t="shared" si="1"/>
        <v>0</v>
      </c>
      <c r="K27" s="72">
        <f>IF(qualitativ!I27=9900,1,0)</f>
        <v>0</v>
      </c>
      <c r="L27" s="72">
        <f>IF(qualitativ!J27=4600,1,0)</f>
        <v>0</v>
      </c>
      <c r="M27" s="72">
        <f>IF(qualitativ!K27=4000,1,0)</f>
        <v>0</v>
      </c>
      <c r="N27" s="72">
        <f t="shared" si="2"/>
        <v>0</v>
      </c>
      <c r="O27" s="72">
        <f>IF(qualitativ!L27=6999,1,0)</f>
        <v>0</v>
      </c>
      <c r="P27" s="72">
        <f>IF(qualitativ!M27=3490,1,0)</f>
        <v>0</v>
      </c>
      <c r="Q27" s="72">
        <f>IF(qualitativ!N27=3900,1,0)</f>
        <v>0</v>
      </c>
      <c r="R27" s="72">
        <f t="shared" si="3"/>
        <v>0</v>
      </c>
      <c r="S27" s="72">
        <f>IF(qualitativ!O27=7000,1,0)</f>
        <v>0</v>
      </c>
      <c r="T27" s="72">
        <f>IF(qualitativ!P27=5300,1,0)</f>
        <v>0</v>
      </c>
      <c r="U27" s="72">
        <f>IF(qualitativ!Q27=4080,1,0)</f>
        <v>0</v>
      </c>
      <c r="V27" s="72">
        <f>IF(qualitativ!R27=12500,1,0)</f>
        <v>0</v>
      </c>
      <c r="W27" s="72">
        <f t="shared" si="4"/>
        <v>0</v>
      </c>
      <c r="X27" s="72">
        <f>IF(qualitativ!S27=500,1,0)</f>
        <v>0</v>
      </c>
      <c r="Y27" s="72">
        <f>IF(qualitativ!T27=250,1,0)</f>
        <v>0</v>
      </c>
      <c r="Z27" s="72">
        <f>IF(qualitativ!U27=350,1,0)</f>
        <v>0</v>
      </c>
      <c r="AA27" s="72">
        <f>IF(qualitativ!V27=1500,1,0)</f>
        <v>0</v>
      </c>
      <c r="AB27" s="72">
        <f t="shared" si="5"/>
        <v>0</v>
      </c>
      <c r="AC27" s="72">
        <f>IF(qualitativ!W27=300,1,0)</f>
        <v>0</v>
      </c>
      <c r="AD27" s="72">
        <f>IF(qualitativ!X27=736,1,0)</f>
        <v>0</v>
      </c>
      <c r="AE27" s="72">
        <f>IF(qualitativ!Y27=699,1,0)</f>
        <v>0</v>
      </c>
      <c r="AF27" s="72">
        <f>IF(qualitativ!Z27=354,1,0)</f>
        <v>0</v>
      </c>
      <c r="AG27" s="72">
        <f t="shared" si="6"/>
        <v>0</v>
      </c>
      <c r="AH27" s="72">
        <f>IF(qualitativ!AA27=4500,1,0)</f>
        <v>0</v>
      </c>
      <c r="AI27" s="72">
        <f>IF(qualitativ!AB27=64000,1,0)</f>
        <v>0</v>
      </c>
      <c r="AJ27" s="72">
        <f>IF(qualitativ!AC27=2500,1,0)</f>
        <v>0</v>
      </c>
      <c r="AK27" s="72">
        <f>IF(qualitativ!AD27=49000,1,0)</f>
        <v>0</v>
      </c>
      <c r="AL27" s="72">
        <f t="shared" si="7"/>
        <v>0</v>
      </c>
      <c r="AM27" s="72">
        <f>IF(qualitativ!AE27=584,1,0)</f>
        <v>0</v>
      </c>
      <c r="AN27" s="72">
        <f>IF(qualitativ!AF27=1324,1,0)</f>
        <v>0</v>
      </c>
      <c r="AO27" s="72">
        <f t="shared" si="8"/>
        <v>0</v>
      </c>
      <c r="AP27" s="72">
        <f>IF(qualitativ!AG27=644,1,0)</f>
        <v>0</v>
      </c>
      <c r="AQ27" s="72">
        <f>IF(qualitativ!AH27=272,1,0)</f>
        <v>0</v>
      </c>
      <c r="AR27" s="72">
        <f t="shared" si="9"/>
        <v>0</v>
      </c>
      <c r="AS27" s="72">
        <f>IF(OR(qualitativ!AI27="35-4",qualitativ!AI27="35-4=31"),1,0)</f>
        <v>0</v>
      </c>
      <c r="AT27" s="72">
        <f>IF(qualitativ!AJ27=31,1,0)</f>
        <v>0</v>
      </c>
      <c r="AU27" s="72">
        <f t="shared" si="10"/>
        <v>0</v>
      </c>
      <c r="AV27" s="72">
        <f>IF(qualitativ!AK27=6,1,0)</f>
        <v>0</v>
      </c>
      <c r="AW27" s="72">
        <f>IF(qualitativ!AL27=80,1,0)</f>
        <v>0</v>
      </c>
      <c r="AX27" s="72">
        <f>IF(qualitativ!AM27=32,1,0)</f>
        <v>0</v>
      </c>
      <c r="AY27" s="72">
        <f>IF(qualitativ!AN27=63,1,0)</f>
        <v>0</v>
      </c>
      <c r="AZ27" s="72">
        <f>IF(AND(qualitativ!AO27=0,ISBLANK(qualitativ!AO27)=FALSE),1,0)</f>
        <v>0</v>
      </c>
      <c r="BA27" s="72">
        <f>IF(qualitativ!AP27=35,1,0)</f>
        <v>0</v>
      </c>
      <c r="BB27" s="72">
        <f t="shared" si="11"/>
        <v>0</v>
      </c>
      <c r="BC27" s="72">
        <f>IF(qualitativ!AQ27=8,1,0)</f>
        <v>0</v>
      </c>
      <c r="BD27" s="72">
        <f>IF(qualitativ!AR27=1,1,0)</f>
        <v>0</v>
      </c>
      <c r="BE27" s="72">
        <f>IF(qualitativ!AS27=7,1,0)</f>
        <v>0</v>
      </c>
      <c r="BF27" s="72">
        <f>IF(qualitativ!AT27=8,1,0)</f>
        <v>0</v>
      </c>
      <c r="BG27" s="72">
        <f>IF(qualitativ!AU27=6,1,0)</f>
        <v>0</v>
      </c>
      <c r="BH27" s="72">
        <f>IF(qualitativ!AV27=7,1,0)</f>
        <v>0</v>
      </c>
      <c r="BI27" s="72">
        <f t="shared" si="12"/>
        <v>0</v>
      </c>
      <c r="BJ27" s="72">
        <f>IF(qualitativ!AW27=35000,1,0)</f>
        <v>0</v>
      </c>
      <c r="BK27" s="72">
        <f>IF(qualitativ!AX27=1000,1,0)</f>
        <v>0</v>
      </c>
      <c r="BL27" s="72">
        <f>IF(qualitativ!AY27=600,1,0)</f>
        <v>0</v>
      </c>
      <c r="BM27" s="72">
        <f>IF(qualitativ!AZ27=600,1,0)</f>
        <v>0</v>
      </c>
      <c r="BN27" s="72">
        <f t="shared" si="13"/>
        <v>0</v>
      </c>
      <c r="BO27" s="72">
        <f>IF(OR(qualitativ!BA27="8*6",qualitativ!BA27="6*8",qualitativ!BA27="8*6=48",qualitativ!BA27="6*8=48"),1,0)</f>
        <v>0</v>
      </c>
      <c r="BP27" s="72">
        <f>IF(OR(qualitativ!BB27=3),1,0)</f>
        <v>0</v>
      </c>
      <c r="BQ27" s="72">
        <f>IF(OR(qualitativ!BC27=1),1,0)</f>
        <v>0</v>
      </c>
      <c r="BR27" s="72">
        <f>IF(OR(qualitativ!BD27=2),1,0)</f>
        <v>0</v>
      </c>
      <c r="BS27" s="72">
        <f t="shared" si="14"/>
        <v>0</v>
      </c>
      <c r="BT27" s="73">
        <f t="shared" si="15"/>
        <v>0</v>
      </c>
      <c r="BU27" s="74">
        <f t="shared" si="16"/>
        <v>0</v>
      </c>
      <c r="BV27" s="73">
        <f>COUNTIF(qualitativ!C27:BD27,999)</f>
        <v>0</v>
      </c>
    </row>
    <row r="28" spans="1:74" x14ac:dyDescent="0.2">
      <c r="A28" s="19">
        <f>qualitativ!A28</f>
        <v>0</v>
      </c>
      <c r="B28" s="19">
        <f>qualitativ!B28</f>
        <v>0</v>
      </c>
      <c r="C28" s="72">
        <f>IF(qualitativ!C28=5089,1,0)</f>
        <v>0</v>
      </c>
      <c r="D28" s="72">
        <f>IF(qualitativ!D28=43005,1,0)</f>
        <v>0</v>
      </c>
      <c r="E28" s="72">
        <f>IF(qualitativ!E28=300500,1,0)</f>
        <v>0</v>
      </c>
      <c r="F28" s="72">
        <f t="shared" si="0"/>
        <v>0</v>
      </c>
      <c r="G28" s="72">
        <f>IF(qualitativ!F28="&gt;",1,0)</f>
        <v>0</v>
      </c>
      <c r="H28" s="72">
        <f>IF(qualitativ!G28="&gt;",1,0)</f>
        <v>0</v>
      </c>
      <c r="I28" s="72">
        <f>IF(qualitativ!H28="&lt;",1,0)</f>
        <v>0</v>
      </c>
      <c r="J28" s="72">
        <f t="shared" si="1"/>
        <v>0</v>
      </c>
      <c r="K28" s="72">
        <f>IF(qualitativ!I28=9900,1,0)</f>
        <v>0</v>
      </c>
      <c r="L28" s="72">
        <f>IF(qualitativ!J28=4600,1,0)</f>
        <v>0</v>
      </c>
      <c r="M28" s="72">
        <f>IF(qualitativ!K28=4000,1,0)</f>
        <v>0</v>
      </c>
      <c r="N28" s="72">
        <f t="shared" si="2"/>
        <v>0</v>
      </c>
      <c r="O28" s="72">
        <f>IF(qualitativ!L28=6999,1,0)</f>
        <v>0</v>
      </c>
      <c r="P28" s="72">
        <f>IF(qualitativ!M28=3490,1,0)</f>
        <v>0</v>
      </c>
      <c r="Q28" s="72">
        <f>IF(qualitativ!N28=3900,1,0)</f>
        <v>0</v>
      </c>
      <c r="R28" s="72">
        <f t="shared" si="3"/>
        <v>0</v>
      </c>
      <c r="S28" s="72">
        <f>IF(qualitativ!O28=7000,1,0)</f>
        <v>0</v>
      </c>
      <c r="T28" s="72">
        <f>IF(qualitativ!P28=5300,1,0)</f>
        <v>0</v>
      </c>
      <c r="U28" s="72">
        <f>IF(qualitativ!Q28=4080,1,0)</f>
        <v>0</v>
      </c>
      <c r="V28" s="72">
        <f>IF(qualitativ!R28=12500,1,0)</f>
        <v>0</v>
      </c>
      <c r="W28" s="72">
        <f t="shared" si="4"/>
        <v>0</v>
      </c>
      <c r="X28" s="72">
        <f>IF(qualitativ!S28=500,1,0)</f>
        <v>0</v>
      </c>
      <c r="Y28" s="72">
        <f>IF(qualitativ!T28=250,1,0)</f>
        <v>0</v>
      </c>
      <c r="Z28" s="72">
        <f>IF(qualitativ!U28=350,1,0)</f>
        <v>0</v>
      </c>
      <c r="AA28" s="72">
        <f>IF(qualitativ!V28=1500,1,0)</f>
        <v>0</v>
      </c>
      <c r="AB28" s="72">
        <f t="shared" si="5"/>
        <v>0</v>
      </c>
      <c r="AC28" s="72">
        <f>IF(qualitativ!W28=300,1,0)</f>
        <v>0</v>
      </c>
      <c r="AD28" s="72">
        <f>IF(qualitativ!X28=736,1,0)</f>
        <v>0</v>
      </c>
      <c r="AE28" s="72">
        <f>IF(qualitativ!Y28=699,1,0)</f>
        <v>0</v>
      </c>
      <c r="AF28" s="72">
        <f>IF(qualitativ!Z28=354,1,0)</f>
        <v>0</v>
      </c>
      <c r="AG28" s="72">
        <f t="shared" si="6"/>
        <v>0</v>
      </c>
      <c r="AH28" s="72">
        <f>IF(qualitativ!AA28=4500,1,0)</f>
        <v>0</v>
      </c>
      <c r="AI28" s="72">
        <f>IF(qualitativ!AB28=64000,1,0)</f>
        <v>0</v>
      </c>
      <c r="AJ28" s="72">
        <f>IF(qualitativ!AC28=2500,1,0)</f>
        <v>0</v>
      </c>
      <c r="AK28" s="72">
        <f>IF(qualitativ!AD28=49000,1,0)</f>
        <v>0</v>
      </c>
      <c r="AL28" s="72">
        <f t="shared" si="7"/>
        <v>0</v>
      </c>
      <c r="AM28" s="72">
        <f>IF(qualitativ!AE28=584,1,0)</f>
        <v>0</v>
      </c>
      <c r="AN28" s="72">
        <f>IF(qualitativ!AF28=1324,1,0)</f>
        <v>0</v>
      </c>
      <c r="AO28" s="72">
        <f t="shared" si="8"/>
        <v>0</v>
      </c>
      <c r="AP28" s="72">
        <f>IF(qualitativ!AG28=644,1,0)</f>
        <v>0</v>
      </c>
      <c r="AQ28" s="72">
        <f>IF(qualitativ!AH28=272,1,0)</f>
        <v>0</v>
      </c>
      <c r="AR28" s="72">
        <f t="shared" si="9"/>
        <v>0</v>
      </c>
      <c r="AS28" s="72">
        <f>IF(OR(qualitativ!AI28="35-4",qualitativ!AI28="35-4=31"),1,0)</f>
        <v>0</v>
      </c>
      <c r="AT28" s="72">
        <f>IF(qualitativ!AJ28=31,1,0)</f>
        <v>0</v>
      </c>
      <c r="AU28" s="72">
        <f t="shared" si="10"/>
        <v>0</v>
      </c>
      <c r="AV28" s="72">
        <f>IF(qualitativ!AK28=6,1,0)</f>
        <v>0</v>
      </c>
      <c r="AW28" s="72">
        <f>IF(qualitativ!AL28=80,1,0)</f>
        <v>0</v>
      </c>
      <c r="AX28" s="72">
        <f>IF(qualitativ!AM28=32,1,0)</f>
        <v>0</v>
      </c>
      <c r="AY28" s="72">
        <f>IF(qualitativ!AN28=63,1,0)</f>
        <v>0</v>
      </c>
      <c r="AZ28" s="72">
        <f>IF(AND(qualitativ!AO28=0,ISBLANK(qualitativ!AO28)=FALSE),1,0)</f>
        <v>0</v>
      </c>
      <c r="BA28" s="72">
        <f>IF(qualitativ!AP28=35,1,0)</f>
        <v>0</v>
      </c>
      <c r="BB28" s="72">
        <f t="shared" si="11"/>
        <v>0</v>
      </c>
      <c r="BC28" s="72">
        <f>IF(qualitativ!AQ28=8,1,0)</f>
        <v>0</v>
      </c>
      <c r="BD28" s="72">
        <f>IF(qualitativ!AR28=1,1,0)</f>
        <v>0</v>
      </c>
      <c r="BE28" s="72">
        <f>IF(qualitativ!AS28=7,1,0)</f>
        <v>0</v>
      </c>
      <c r="BF28" s="72">
        <f>IF(qualitativ!AT28=8,1,0)</f>
        <v>0</v>
      </c>
      <c r="BG28" s="72">
        <f>IF(qualitativ!AU28=6,1,0)</f>
        <v>0</v>
      </c>
      <c r="BH28" s="72">
        <f>IF(qualitativ!AV28=7,1,0)</f>
        <v>0</v>
      </c>
      <c r="BI28" s="72">
        <f t="shared" si="12"/>
        <v>0</v>
      </c>
      <c r="BJ28" s="72">
        <f>IF(qualitativ!AW28=35000,1,0)</f>
        <v>0</v>
      </c>
      <c r="BK28" s="72">
        <f>IF(qualitativ!AX28=1000,1,0)</f>
        <v>0</v>
      </c>
      <c r="BL28" s="72">
        <f>IF(qualitativ!AY28=600,1,0)</f>
        <v>0</v>
      </c>
      <c r="BM28" s="72">
        <f>IF(qualitativ!AZ28=600,1,0)</f>
        <v>0</v>
      </c>
      <c r="BN28" s="72">
        <f t="shared" si="13"/>
        <v>0</v>
      </c>
      <c r="BO28" s="72">
        <f>IF(OR(qualitativ!BA28="8*6",qualitativ!BA28="6*8",qualitativ!BA28="8*6=48",qualitativ!BA28="6*8=48"),1,0)</f>
        <v>0</v>
      </c>
      <c r="BP28" s="72">
        <f>IF(OR(qualitativ!BB28=3),1,0)</f>
        <v>0</v>
      </c>
      <c r="BQ28" s="72">
        <f>IF(OR(qualitativ!BC28=1),1,0)</f>
        <v>0</v>
      </c>
      <c r="BR28" s="72">
        <f>IF(OR(qualitativ!BD28=2),1,0)</f>
        <v>0</v>
      </c>
      <c r="BS28" s="72">
        <f t="shared" si="14"/>
        <v>0</v>
      </c>
      <c r="BT28" s="73">
        <f t="shared" si="15"/>
        <v>0</v>
      </c>
      <c r="BU28" s="74">
        <f t="shared" si="16"/>
        <v>0</v>
      </c>
      <c r="BV28" s="73">
        <f>COUNTIF(qualitativ!C28:BD28,999)</f>
        <v>0</v>
      </c>
    </row>
    <row r="29" spans="1:74" x14ac:dyDescent="0.2">
      <c r="A29" s="19">
        <f>qualitativ!A29</f>
        <v>0</v>
      </c>
      <c r="B29" s="19">
        <f>qualitativ!B29</f>
        <v>0</v>
      </c>
      <c r="C29" s="72">
        <f>IF(qualitativ!C29=5089,1,0)</f>
        <v>0</v>
      </c>
      <c r="D29" s="72">
        <f>IF(qualitativ!D29=43005,1,0)</f>
        <v>0</v>
      </c>
      <c r="E29" s="72">
        <f>IF(qualitativ!E29=300500,1,0)</f>
        <v>0</v>
      </c>
      <c r="F29" s="72">
        <f t="shared" si="0"/>
        <v>0</v>
      </c>
      <c r="G29" s="72">
        <f>IF(qualitativ!F29="&gt;",1,0)</f>
        <v>0</v>
      </c>
      <c r="H29" s="72">
        <f>IF(qualitativ!G29="&gt;",1,0)</f>
        <v>0</v>
      </c>
      <c r="I29" s="72">
        <f>IF(qualitativ!H29="&lt;",1,0)</f>
        <v>0</v>
      </c>
      <c r="J29" s="72">
        <f t="shared" si="1"/>
        <v>0</v>
      </c>
      <c r="K29" s="72">
        <f>IF(qualitativ!I29=9900,1,0)</f>
        <v>0</v>
      </c>
      <c r="L29" s="72">
        <f>IF(qualitativ!J29=4600,1,0)</f>
        <v>0</v>
      </c>
      <c r="M29" s="72">
        <f>IF(qualitativ!K29=4000,1,0)</f>
        <v>0</v>
      </c>
      <c r="N29" s="72">
        <f t="shared" si="2"/>
        <v>0</v>
      </c>
      <c r="O29" s="72">
        <f>IF(qualitativ!L29=6999,1,0)</f>
        <v>0</v>
      </c>
      <c r="P29" s="72">
        <f>IF(qualitativ!M29=3490,1,0)</f>
        <v>0</v>
      </c>
      <c r="Q29" s="72">
        <f>IF(qualitativ!N29=3900,1,0)</f>
        <v>0</v>
      </c>
      <c r="R29" s="72">
        <f t="shared" si="3"/>
        <v>0</v>
      </c>
      <c r="S29" s="72">
        <f>IF(qualitativ!O29=7000,1,0)</f>
        <v>0</v>
      </c>
      <c r="T29" s="72">
        <f>IF(qualitativ!P29=5300,1,0)</f>
        <v>0</v>
      </c>
      <c r="U29" s="72">
        <f>IF(qualitativ!Q29=4080,1,0)</f>
        <v>0</v>
      </c>
      <c r="V29" s="72">
        <f>IF(qualitativ!R29=12500,1,0)</f>
        <v>0</v>
      </c>
      <c r="W29" s="72">
        <f t="shared" si="4"/>
        <v>0</v>
      </c>
      <c r="X29" s="72">
        <f>IF(qualitativ!S29=500,1,0)</f>
        <v>0</v>
      </c>
      <c r="Y29" s="72">
        <f>IF(qualitativ!T29=250,1,0)</f>
        <v>0</v>
      </c>
      <c r="Z29" s="72">
        <f>IF(qualitativ!U29=350,1,0)</f>
        <v>0</v>
      </c>
      <c r="AA29" s="72">
        <f>IF(qualitativ!V29=1500,1,0)</f>
        <v>0</v>
      </c>
      <c r="AB29" s="72">
        <f t="shared" si="5"/>
        <v>0</v>
      </c>
      <c r="AC29" s="72">
        <f>IF(qualitativ!W29=300,1,0)</f>
        <v>0</v>
      </c>
      <c r="AD29" s="72">
        <f>IF(qualitativ!X29=736,1,0)</f>
        <v>0</v>
      </c>
      <c r="AE29" s="72">
        <f>IF(qualitativ!Y29=699,1,0)</f>
        <v>0</v>
      </c>
      <c r="AF29" s="72">
        <f>IF(qualitativ!Z29=354,1,0)</f>
        <v>0</v>
      </c>
      <c r="AG29" s="72">
        <f t="shared" si="6"/>
        <v>0</v>
      </c>
      <c r="AH29" s="72">
        <f>IF(qualitativ!AA29=4500,1,0)</f>
        <v>0</v>
      </c>
      <c r="AI29" s="72">
        <f>IF(qualitativ!AB29=64000,1,0)</f>
        <v>0</v>
      </c>
      <c r="AJ29" s="72">
        <f>IF(qualitativ!AC29=2500,1,0)</f>
        <v>0</v>
      </c>
      <c r="AK29" s="72">
        <f>IF(qualitativ!AD29=49000,1,0)</f>
        <v>0</v>
      </c>
      <c r="AL29" s="72">
        <f t="shared" si="7"/>
        <v>0</v>
      </c>
      <c r="AM29" s="72">
        <f>IF(qualitativ!AE29=584,1,0)</f>
        <v>0</v>
      </c>
      <c r="AN29" s="72">
        <f>IF(qualitativ!AF29=1324,1,0)</f>
        <v>0</v>
      </c>
      <c r="AO29" s="72">
        <f t="shared" si="8"/>
        <v>0</v>
      </c>
      <c r="AP29" s="72">
        <f>IF(qualitativ!AG29=644,1,0)</f>
        <v>0</v>
      </c>
      <c r="AQ29" s="72">
        <f>IF(qualitativ!AH29=272,1,0)</f>
        <v>0</v>
      </c>
      <c r="AR29" s="72">
        <f t="shared" si="9"/>
        <v>0</v>
      </c>
      <c r="AS29" s="72">
        <f>IF(OR(qualitativ!AI29="35-4",qualitativ!AI29="35-4=31"),1,0)</f>
        <v>0</v>
      </c>
      <c r="AT29" s="72">
        <f>IF(qualitativ!AJ29=31,1,0)</f>
        <v>0</v>
      </c>
      <c r="AU29" s="72">
        <f t="shared" si="10"/>
        <v>0</v>
      </c>
      <c r="AV29" s="72">
        <f>IF(qualitativ!AK29=6,1,0)</f>
        <v>0</v>
      </c>
      <c r="AW29" s="72">
        <f>IF(qualitativ!AL29=80,1,0)</f>
        <v>0</v>
      </c>
      <c r="AX29" s="72">
        <f>IF(qualitativ!AM29=32,1,0)</f>
        <v>0</v>
      </c>
      <c r="AY29" s="72">
        <f>IF(qualitativ!AN29=63,1,0)</f>
        <v>0</v>
      </c>
      <c r="AZ29" s="72">
        <f>IF(AND(qualitativ!AO29=0,ISBLANK(qualitativ!AO29)=FALSE),1,0)</f>
        <v>0</v>
      </c>
      <c r="BA29" s="72">
        <f>IF(qualitativ!AP29=35,1,0)</f>
        <v>0</v>
      </c>
      <c r="BB29" s="72">
        <f t="shared" si="11"/>
        <v>0</v>
      </c>
      <c r="BC29" s="72">
        <f>IF(qualitativ!AQ29=8,1,0)</f>
        <v>0</v>
      </c>
      <c r="BD29" s="72">
        <f>IF(qualitativ!AR29=1,1,0)</f>
        <v>0</v>
      </c>
      <c r="BE29" s="72">
        <f>IF(qualitativ!AS29=7,1,0)</f>
        <v>0</v>
      </c>
      <c r="BF29" s="72">
        <f>IF(qualitativ!AT29=8,1,0)</f>
        <v>0</v>
      </c>
      <c r="BG29" s="72">
        <f>IF(qualitativ!AU29=6,1,0)</f>
        <v>0</v>
      </c>
      <c r="BH29" s="72">
        <f>IF(qualitativ!AV29=7,1,0)</f>
        <v>0</v>
      </c>
      <c r="BI29" s="72">
        <f t="shared" si="12"/>
        <v>0</v>
      </c>
      <c r="BJ29" s="72">
        <f>IF(qualitativ!AW29=35000,1,0)</f>
        <v>0</v>
      </c>
      <c r="BK29" s="72">
        <f>IF(qualitativ!AX29=1000,1,0)</f>
        <v>0</v>
      </c>
      <c r="BL29" s="72">
        <f>IF(qualitativ!AY29=600,1,0)</f>
        <v>0</v>
      </c>
      <c r="BM29" s="72">
        <f>IF(qualitativ!AZ29=600,1,0)</f>
        <v>0</v>
      </c>
      <c r="BN29" s="72">
        <f t="shared" si="13"/>
        <v>0</v>
      </c>
      <c r="BO29" s="72">
        <f>IF(OR(qualitativ!BA29="8*6",qualitativ!BA29="6*8",qualitativ!BA29="8*6=48",qualitativ!BA29="6*8=48"),1,0)</f>
        <v>0</v>
      </c>
      <c r="BP29" s="72">
        <f>IF(OR(qualitativ!BB29=3),1,0)</f>
        <v>0</v>
      </c>
      <c r="BQ29" s="72">
        <f>IF(OR(qualitativ!BC29=1),1,0)</f>
        <v>0</v>
      </c>
      <c r="BR29" s="72">
        <f>IF(OR(qualitativ!BD29=2),1,0)</f>
        <v>0</v>
      </c>
      <c r="BS29" s="72">
        <f t="shared" si="14"/>
        <v>0</v>
      </c>
      <c r="BT29" s="73">
        <f t="shared" si="15"/>
        <v>0</v>
      </c>
      <c r="BU29" s="74">
        <f t="shared" si="16"/>
        <v>0</v>
      </c>
      <c r="BV29" s="73">
        <f>COUNTIF(qualitativ!C29:BD29,999)</f>
        <v>0</v>
      </c>
    </row>
    <row r="30" spans="1:74" x14ac:dyDescent="0.2">
      <c r="A30" s="19">
        <f>qualitativ!A30</f>
        <v>0</v>
      </c>
      <c r="B30" s="19">
        <f>qualitativ!B30</f>
        <v>0</v>
      </c>
      <c r="C30" s="72">
        <f>IF(qualitativ!C30=5089,1,0)</f>
        <v>0</v>
      </c>
      <c r="D30" s="72">
        <f>IF(qualitativ!D30=43005,1,0)</f>
        <v>0</v>
      </c>
      <c r="E30" s="72">
        <f>IF(qualitativ!E30=300500,1,0)</f>
        <v>0</v>
      </c>
      <c r="F30" s="72">
        <f t="shared" si="0"/>
        <v>0</v>
      </c>
      <c r="G30" s="72">
        <f>IF(qualitativ!F30="&gt;",1,0)</f>
        <v>0</v>
      </c>
      <c r="H30" s="72">
        <f>IF(qualitativ!G30="&gt;",1,0)</f>
        <v>0</v>
      </c>
      <c r="I30" s="72">
        <f>IF(qualitativ!H30="&lt;",1,0)</f>
        <v>0</v>
      </c>
      <c r="J30" s="72">
        <f t="shared" si="1"/>
        <v>0</v>
      </c>
      <c r="K30" s="72">
        <f>IF(qualitativ!I30=9900,1,0)</f>
        <v>0</v>
      </c>
      <c r="L30" s="72">
        <f>IF(qualitativ!J30=4600,1,0)</f>
        <v>0</v>
      </c>
      <c r="M30" s="72">
        <f>IF(qualitativ!K30=4000,1,0)</f>
        <v>0</v>
      </c>
      <c r="N30" s="72">
        <f t="shared" si="2"/>
        <v>0</v>
      </c>
      <c r="O30" s="72">
        <f>IF(qualitativ!L30=6999,1,0)</f>
        <v>0</v>
      </c>
      <c r="P30" s="72">
        <f>IF(qualitativ!M30=3490,1,0)</f>
        <v>0</v>
      </c>
      <c r="Q30" s="72">
        <f>IF(qualitativ!N30=3900,1,0)</f>
        <v>0</v>
      </c>
      <c r="R30" s="72">
        <f t="shared" si="3"/>
        <v>0</v>
      </c>
      <c r="S30" s="72">
        <f>IF(qualitativ!O30=7000,1,0)</f>
        <v>0</v>
      </c>
      <c r="T30" s="72">
        <f>IF(qualitativ!P30=5300,1,0)</f>
        <v>0</v>
      </c>
      <c r="U30" s="72">
        <f>IF(qualitativ!Q30=4080,1,0)</f>
        <v>0</v>
      </c>
      <c r="V30" s="72">
        <f>IF(qualitativ!R30=12500,1,0)</f>
        <v>0</v>
      </c>
      <c r="W30" s="72">
        <f t="shared" si="4"/>
        <v>0</v>
      </c>
      <c r="X30" s="72">
        <f>IF(qualitativ!S30=500,1,0)</f>
        <v>0</v>
      </c>
      <c r="Y30" s="72">
        <f>IF(qualitativ!T30=250,1,0)</f>
        <v>0</v>
      </c>
      <c r="Z30" s="72">
        <f>IF(qualitativ!U30=350,1,0)</f>
        <v>0</v>
      </c>
      <c r="AA30" s="72">
        <f>IF(qualitativ!V30=1500,1,0)</f>
        <v>0</v>
      </c>
      <c r="AB30" s="72">
        <f t="shared" si="5"/>
        <v>0</v>
      </c>
      <c r="AC30" s="72">
        <f>IF(qualitativ!W30=300,1,0)</f>
        <v>0</v>
      </c>
      <c r="AD30" s="72">
        <f>IF(qualitativ!X30=736,1,0)</f>
        <v>0</v>
      </c>
      <c r="AE30" s="72">
        <f>IF(qualitativ!Y30=699,1,0)</f>
        <v>0</v>
      </c>
      <c r="AF30" s="72">
        <f>IF(qualitativ!Z30=354,1,0)</f>
        <v>0</v>
      </c>
      <c r="AG30" s="72">
        <f t="shared" si="6"/>
        <v>0</v>
      </c>
      <c r="AH30" s="72">
        <f>IF(qualitativ!AA30=4500,1,0)</f>
        <v>0</v>
      </c>
      <c r="AI30" s="72">
        <f>IF(qualitativ!AB30=64000,1,0)</f>
        <v>0</v>
      </c>
      <c r="AJ30" s="72">
        <f>IF(qualitativ!AC30=2500,1,0)</f>
        <v>0</v>
      </c>
      <c r="AK30" s="72">
        <f>IF(qualitativ!AD30=49000,1,0)</f>
        <v>0</v>
      </c>
      <c r="AL30" s="72">
        <f t="shared" si="7"/>
        <v>0</v>
      </c>
      <c r="AM30" s="72">
        <f>IF(qualitativ!AE30=584,1,0)</f>
        <v>0</v>
      </c>
      <c r="AN30" s="72">
        <f>IF(qualitativ!AF30=1324,1,0)</f>
        <v>0</v>
      </c>
      <c r="AO30" s="72">
        <f t="shared" si="8"/>
        <v>0</v>
      </c>
      <c r="AP30" s="72">
        <f>IF(qualitativ!AG30=644,1,0)</f>
        <v>0</v>
      </c>
      <c r="AQ30" s="72">
        <f>IF(qualitativ!AH30=272,1,0)</f>
        <v>0</v>
      </c>
      <c r="AR30" s="72">
        <f t="shared" si="9"/>
        <v>0</v>
      </c>
      <c r="AS30" s="72">
        <f>IF(OR(qualitativ!AI30="35-4",qualitativ!AI30="35-4=31"),1,0)</f>
        <v>0</v>
      </c>
      <c r="AT30" s="72">
        <f>IF(qualitativ!AJ30=31,1,0)</f>
        <v>0</v>
      </c>
      <c r="AU30" s="72">
        <f t="shared" si="10"/>
        <v>0</v>
      </c>
      <c r="AV30" s="72">
        <f>IF(qualitativ!AK30=6,1,0)</f>
        <v>0</v>
      </c>
      <c r="AW30" s="72">
        <f>IF(qualitativ!AL30=80,1,0)</f>
        <v>0</v>
      </c>
      <c r="AX30" s="72">
        <f>IF(qualitativ!AM30=32,1,0)</f>
        <v>0</v>
      </c>
      <c r="AY30" s="72">
        <f>IF(qualitativ!AN30=63,1,0)</f>
        <v>0</v>
      </c>
      <c r="AZ30" s="72">
        <f>IF(AND(qualitativ!AO30=0,ISBLANK(qualitativ!AO30)=FALSE),1,0)</f>
        <v>0</v>
      </c>
      <c r="BA30" s="72">
        <f>IF(qualitativ!AP30=35,1,0)</f>
        <v>0</v>
      </c>
      <c r="BB30" s="72">
        <f t="shared" si="11"/>
        <v>0</v>
      </c>
      <c r="BC30" s="72">
        <f>IF(qualitativ!AQ30=8,1,0)</f>
        <v>0</v>
      </c>
      <c r="BD30" s="72">
        <f>IF(qualitativ!AR30=1,1,0)</f>
        <v>0</v>
      </c>
      <c r="BE30" s="72">
        <f>IF(qualitativ!AS30=7,1,0)</f>
        <v>0</v>
      </c>
      <c r="BF30" s="72">
        <f>IF(qualitativ!AT30=8,1,0)</f>
        <v>0</v>
      </c>
      <c r="BG30" s="72">
        <f>IF(qualitativ!AU30=6,1,0)</f>
        <v>0</v>
      </c>
      <c r="BH30" s="72">
        <f>IF(qualitativ!AV30=7,1,0)</f>
        <v>0</v>
      </c>
      <c r="BI30" s="72">
        <f t="shared" si="12"/>
        <v>0</v>
      </c>
      <c r="BJ30" s="72">
        <f>IF(qualitativ!AW30=35000,1,0)</f>
        <v>0</v>
      </c>
      <c r="BK30" s="72">
        <f>IF(qualitativ!AX30=1000,1,0)</f>
        <v>0</v>
      </c>
      <c r="BL30" s="72">
        <f>IF(qualitativ!AY30=600,1,0)</f>
        <v>0</v>
      </c>
      <c r="BM30" s="72">
        <f>IF(qualitativ!AZ30=600,1,0)</f>
        <v>0</v>
      </c>
      <c r="BN30" s="72">
        <f t="shared" si="13"/>
        <v>0</v>
      </c>
      <c r="BO30" s="72">
        <f>IF(OR(qualitativ!BA30="8*6",qualitativ!BA30="6*8",qualitativ!BA30="8*6=48",qualitativ!BA30="6*8=48"),1,0)</f>
        <v>0</v>
      </c>
      <c r="BP30" s="72">
        <f>IF(OR(qualitativ!BB30=3),1,0)</f>
        <v>0</v>
      </c>
      <c r="BQ30" s="72">
        <f>IF(OR(qualitativ!BC30=1),1,0)</f>
        <v>0</v>
      </c>
      <c r="BR30" s="72">
        <f>IF(OR(qualitativ!BD30=2),1,0)</f>
        <v>0</v>
      </c>
      <c r="BS30" s="72">
        <f t="shared" si="14"/>
        <v>0</v>
      </c>
      <c r="BT30" s="73">
        <f t="shared" si="15"/>
        <v>0</v>
      </c>
      <c r="BU30" s="74">
        <f t="shared" si="16"/>
        <v>0</v>
      </c>
      <c r="BV30" s="73">
        <f>COUNTIF(qualitativ!C30:BD30,999)</f>
        <v>0</v>
      </c>
    </row>
    <row r="31" spans="1:74" x14ac:dyDescent="0.2">
      <c r="A31" s="19">
        <f>qualitativ!A31</f>
        <v>0</v>
      </c>
      <c r="B31" s="19">
        <f>qualitativ!B31</f>
        <v>0</v>
      </c>
      <c r="C31" s="72">
        <f>IF(qualitativ!C31=5089,1,0)</f>
        <v>0</v>
      </c>
      <c r="D31" s="72">
        <f>IF(qualitativ!D31=43005,1,0)</f>
        <v>0</v>
      </c>
      <c r="E31" s="72">
        <f>IF(qualitativ!E31=300500,1,0)</f>
        <v>0</v>
      </c>
      <c r="F31" s="72">
        <f t="shared" si="0"/>
        <v>0</v>
      </c>
      <c r="G31" s="72">
        <f>IF(qualitativ!F31="&gt;",1,0)</f>
        <v>0</v>
      </c>
      <c r="H31" s="72">
        <f>IF(qualitativ!G31="&gt;",1,0)</f>
        <v>0</v>
      </c>
      <c r="I31" s="72">
        <f>IF(qualitativ!H31="&lt;",1,0)</f>
        <v>0</v>
      </c>
      <c r="J31" s="72">
        <f t="shared" si="1"/>
        <v>0</v>
      </c>
      <c r="K31" s="72">
        <f>IF(qualitativ!I31=9900,1,0)</f>
        <v>0</v>
      </c>
      <c r="L31" s="72">
        <f>IF(qualitativ!J31=4600,1,0)</f>
        <v>0</v>
      </c>
      <c r="M31" s="72">
        <f>IF(qualitativ!K31=4000,1,0)</f>
        <v>0</v>
      </c>
      <c r="N31" s="72">
        <f t="shared" si="2"/>
        <v>0</v>
      </c>
      <c r="O31" s="72">
        <f>IF(qualitativ!L31=6999,1,0)</f>
        <v>0</v>
      </c>
      <c r="P31" s="72">
        <f>IF(qualitativ!M31=3490,1,0)</f>
        <v>0</v>
      </c>
      <c r="Q31" s="72">
        <f>IF(qualitativ!N31=3900,1,0)</f>
        <v>0</v>
      </c>
      <c r="R31" s="72">
        <f t="shared" si="3"/>
        <v>0</v>
      </c>
      <c r="S31" s="72">
        <f>IF(qualitativ!O31=7000,1,0)</f>
        <v>0</v>
      </c>
      <c r="T31" s="72">
        <f>IF(qualitativ!P31=5300,1,0)</f>
        <v>0</v>
      </c>
      <c r="U31" s="72">
        <f>IF(qualitativ!Q31=4080,1,0)</f>
        <v>0</v>
      </c>
      <c r="V31" s="72">
        <f>IF(qualitativ!R31=12500,1,0)</f>
        <v>0</v>
      </c>
      <c r="W31" s="72">
        <f t="shared" si="4"/>
        <v>0</v>
      </c>
      <c r="X31" s="72">
        <f>IF(qualitativ!S31=500,1,0)</f>
        <v>0</v>
      </c>
      <c r="Y31" s="72">
        <f>IF(qualitativ!T31=250,1,0)</f>
        <v>0</v>
      </c>
      <c r="Z31" s="72">
        <f>IF(qualitativ!U31=350,1,0)</f>
        <v>0</v>
      </c>
      <c r="AA31" s="72">
        <f>IF(qualitativ!V31=1500,1,0)</f>
        <v>0</v>
      </c>
      <c r="AB31" s="72">
        <f t="shared" si="5"/>
        <v>0</v>
      </c>
      <c r="AC31" s="72">
        <f>IF(qualitativ!W31=300,1,0)</f>
        <v>0</v>
      </c>
      <c r="AD31" s="72">
        <f>IF(qualitativ!X31=736,1,0)</f>
        <v>0</v>
      </c>
      <c r="AE31" s="72">
        <f>IF(qualitativ!Y31=699,1,0)</f>
        <v>0</v>
      </c>
      <c r="AF31" s="72">
        <f>IF(qualitativ!Z31=354,1,0)</f>
        <v>0</v>
      </c>
      <c r="AG31" s="72">
        <f t="shared" si="6"/>
        <v>0</v>
      </c>
      <c r="AH31" s="72">
        <f>IF(qualitativ!AA31=4500,1,0)</f>
        <v>0</v>
      </c>
      <c r="AI31" s="72">
        <f>IF(qualitativ!AB31=64000,1,0)</f>
        <v>0</v>
      </c>
      <c r="AJ31" s="72">
        <f>IF(qualitativ!AC31=2500,1,0)</f>
        <v>0</v>
      </c>
      <c r="AK31" s="72">
        <f>IF(qualitativ!AD31=49000,1,0)</f>
        <v>0</v>
      </c>
      <c r="AL31" s="72">
        <f t="shared" si="7"/>
        <v>0</v>
      </c>
      <c r="AM31" s="72">
        <f>IF(qualitativ!AE31=584,1,0)</f>
        <v>0</v>
      </c>
      <c r="AN31" s="72">
        <f>IF(qualitativ!AF31=1324,1,0)</f>
        <v>0</v>
      </c>
      <c r="AO31" s="72">
        <f t="shared" si="8"/>
        <v>0</v>
      </c>
      <c r="AP31" s="72">
        <f>IF(qualitativ!AG31=644,1,0)</f>
        <v>0</v>
      </c>
      <c r="AQ31" s="72">
        <f>IF(qualitativ!AH31=272,1,0)</f>
        <v>0</v>
      </c>
      <c r="AR31" s="72">
        <f t="shared" si="9"/>
        <v>0</v>
      </c>
      <c r="AS31" s="72">
        <f>IF(OR(qualitativ!AI31="35-4",qualitativ!AI31="35-4=31"),1,0)</f>
        <v>0</v>
      </c>
      <c r="AT31" s="72">
        <f>IF(qualitativ!AJ31=31,1,0)</f>
        <v>0</v>
      </c>
      <c r="AU31" s="72">
        <f t="shared" si="10"/>
        <v>0</v>
      </c>
      <c r="AV31" s="72">
        <f>IF(qualitativ!AK31=6,1,0)</f>
        <v>0</v>
      </c>
      <c r="AW31" s="72">
        <f>IF(qualitativ!AL31=80,1,0)</f>
        <v>0</v>
      </c>
      <c r="AX31" s="72">
        <f>IF(qualitativ!AM31=32,1,0)</f>
        <v>0</v>
      </c>
      <c r="AY31" s="72">
        <f>IF(qualitativ!AN31=63,1,0)</f>
        <v>0</v>
      </c>
      <c r="AZ31" s="72">
        <f>IF(AND(qualitativ!AO31=0,ISBLANK(qualitativ!AO31)=FALSE),1,0)</f>
        <v>0</v>
      </c>
      <c r="BA31" s="72">
        <f>IF(qualitativ!AP31=35,1,0)</f>
        <v>0</v>
      </c>
      <c r="BB31" s="72">
        <f t="shared" si="11"/>
        <v>0</v>
      </c>
      <c r="BC31" s="72">
        <f>IF(qualitativ!AQ31=8,1,0)</f>
        <v>0</v>
      </c>
      <c r="BD31" s="72">
        <f>IF(qualitativ!AR31=1,1,0)</f>
        <v>0</v>
      </c>
      <c r="BE31" s="72">
        <f>IF(qualitativ!AS31=7,1,0)</f>
        <v>0</v>
      </c>
      <c r="BF31" s="72">
        <f>IF(qualitativ!AT31=8,1,0)</f>
        <v>0</v>
      </c>
      <c r="BG31" s="72">
        <f>IF(qualitativ!AU31=6,1,0)</f>
        <v>0</v>
      </c>
      <c r="BH31" s="72">
        <f>IF(qualitativ!AV31=7,1,0)</f>
        <v>0</v>
      </c>
      <c r="BI31" s="72">
        <f t="shared" si="12"/>
        <v>0</v>
      </c>
      <c r="BJ31" s="72">
        <f>IF(qualitativ!AW31=35000,1,0)</f>
        <v>0</v>
      </c>
      <c r="BK31" s="72">
        <f>IF(qualitativ!AX31=1000,1,0)</f>
        <v>0</v>
      </c>
      <c r="BL31" s="72">
        <f>IF(qualitativ!AY31=600,1,0)</f>
        <v>0</v>
      </c>
      <c r="BM31" s="72">
        <f>IF(qualitativ!AZ31=600,1,0)</f>
        <v>0</v>
      </c>
      <c r="BN31" s="72">
        <f t="shared" si="13"/>
        <v>0</v>
      </c>
      <c r="BO31" s="72">
        <f>IF(OR(qualitativ!BA31="8*6",qualitativ!BA31="6*8",qualitativ!BA31="8*6=48",qualitativ!BA31="6*8=48"),1,0)</f>
        <v>0</v>
      </c>
      <c r="BP31" s="72">
        <f>IF(OR(qualitativ!BB31=3),1,0)</f>
        <v>0</v>
      </c>
      <c r="BQ31" s="72">
        <f>IF(OR(qualitativ!BC31=1),1,0)</f>
        <v>0</v>
      </c>
      <c r="BR31" s="72">
        <f>IF(OR(qualitativ!BD31=2),1,0)</f>
        <v>0</v>
      </c>
      <c r="BS31" s="72">
        <f t="shared" si="14"/>
        <v>0</v>
      </c>
      <c r="BT31" s="73">
        <f t="shared" si="15"/>
        <v>0</v>
      </c>
      <c r="BU31" s="74">
        <f t="shared" si="16"/>
        <v>0</v>
      </c>
      <c r="BV31" s="73">
        <f>COUNTIF(qualitativ!C31:BD31,999)</f>
        <v>0</v>
      </c>
    </row>
    <row r="32" spans="1:74" x14ac:dyDescent="0.2">
      <c r="A32" s="19">
        <f>qualitativ!A32</f>
        <v>0</v>
      </c>
      <c r="B32" s="19">
        <f>qualitativ!B32</f>
        <v>0</v>
      </c>
      <c r="C32" s="72">
        <f>IF(qualitativ!C32=5089,1,0)</f>
        <v>0</v>
      </c>
      <c r="D32" s="72">
        <f>IF(qualitativ!D32=43005,1,0)</f>
        <v>0</v>
      </c>
      <c r="E32" s="72">
        <f>IF(qualitativ!E32=300500,1,0)</f>
        <v>0</v>
      </c>
      <c r="F32" s="72">
        <f t="shared" si="0"/>
        <v>0</v>
      </c>
      <c r="G32" s="72">
        <f>IF(qualitativ!F32="&gt;",1,0)</f>
        <v>0</v>
      </c>
      <c r="H32" s="72">
        <f>IF(qualitativ!G32="&gt;",1,0)</f>
        <v>0</v>
      </c>
      <c r="I32" s="72">
        <f>IF(qualitativ!H32="&lt;",1,0)</f>
        <v>0</v>
      </c>
      <c r="J32" s="72">
        <f t="shared" si="1"/>
        <v>0</v>
      </c>
      <c r="K32" s="72">
        <f>IF(qualitativ!I32=9900,1,0)</f>
        <v>0</v>
      </c>
      <c r="L32" s="72">
        <f>IF(qualitativ!J32=4600,1,0)</f>
        <v>0</v>
      </c>
      <c r="M32" s="72">
        <f>IF(qualitativ!K32=4000,1,0)</f>
        <v>0</v>
      </c>
      <c r="N32" s="72">
        <f t="shared" si="2"/>
        <v>0</v>
      </c>
      <c r="O32" s="72">
        <f>IF(qualitativ!L32=6999,1,0)</f>
        <v>0</v>
      </c>
      <c r="P32" s="72">
        <f>IF(qualitativ!M32=3490,1,0)</f>
        <v>0</v>
      </c>
      <c r="Q32" s="72">
        <f>IF(qualitativ!N32=3900,1,0)</f>
        <v>0</v>
      </c>
      <c r="R32" s="72">
        <f t="shared" si="3"/>
        <v>0</v>
      </c>
      <c r="S32" s="72">
        <f>IF(qualitativ!O32=7000,1,0)</f>
        <v>0</v>
      </c>
      <c r="T32" s="72">
        <f>IF(qualitativ!P32=5300,1,0)</f>
        <v>0</v>
      </c>
      <c r="U32" s="72">
        <f>IF(qualitativ!Q32=4080,1,0)</f>
        <v>0</v>
      </c>
      <c r="V32" s="72">
        <f>IF(qualitativ!R32=12500,1,0)</f>
        <v>0</v>
      </c>
      <c r="W32" s="72">
        <f t="shared" si="4"/>
        <v>0</v>
      </c>
      <c r="X32" s="72">
        <f>IF(qualitativ!S32=500,1,0)</f>
        <v>0</v>
      </c>
      <c r="Y32" s="72">
        <f>IF(qualitativ!T32=250,1,0)</f>
        <v>0</v>
      </c>
      <c r="Z32" s="72">
        <f>IF(qualitativ!U32=350,1,0)</f>
        <v>0</v>
      </c>
      <c r="AA32" s="72">
        <f>IF(qualitativ!V32=1500,1,0)</f>
        <v>0</v>
      </c>
      <c r="AB32" s="72">
        <f t="shared" si="5"/>
        <v>0</v>
      </c>
      <c r="AC32" s="72">
        <f>IF(qualitativ!W32=300,1,0)</f>
        <v>0</v>
      </c>
      <c r="AD32" s="72">
        <f>IF(qualitativ!X32=736,1,0)</f>
        <v>0</v>
      </c>
      <c r="AE32" s="72">
        <f>IF(qualitativ!Y32=699,1,0)</f>
        <v>0</v>
      </c>
      <c r="AF32" s="72">
        <f>IF(qualitativ!Z32=354,1,0)</f>
        <v>0</v>
      </c>
      <c r="AG32" s="72">
        <f t="shared" si="6"/>
        <v>0</v>
      </c>
      <c r="AH32" s="72">
        <f>IF(qualitativ!AA32=4500,1,0)</f>
        <v>0</v>
      </c>
      <c r="AI32" s="72">
        <f>IF(qualitativ!AB32=64000,1,0)</f>
        <v>0</v>
      </c>
      <c r="AJ32" s="72">
        <f>IF(qualitativ!AC32=2500,1,0)</f>
        <v>0</v>
      </c>
      <c r="AK32" s="72">
        <f>IF(qualitativ!AD32=49000,1,0)</f>
        <v>0</v>
      </c>
      <c r="AL32" s="72">
        <f t="shared" si="7"/>
        <v>0</v>
      </c>
      <c r="AM32" s="72">
        <f>IF(qualitativ!AE32=584,1,0)</f>
        <v>0</v>
      </c>
      <c r="AN32" s="72">
        <f>IF(qualitativ!AF32=1324,1,0)</f>
        <v>0</v>
      </c>
      <c r="AO32" s="72">
        <f t="shared" si="8"/>
        <v>0</v>
      </c>
      <c r="AP32" s="72">
        <f>IF(qualitativ!AG32=644,1,0)</f>
        <v>0</v>
      </c>
      <c r="AQ32" s="72">
        <f>IF(qualitativ!AH32=272,1,0)</f>
        <v>0</v>
      </c>
      <c r="AR32" s="72">
        <f t="shared" si="9"/>
        <v>0</v>
      </c>
      <c r="AS32" s="72">
        <f>IF(OR(qualitativ!AI32="35-4",qualitativ!AI32="35-4=31"),1,0)</f>
        <v>0</v>
      </c>
      <c r="AT32" s="72">
        <f>IF(qualitativ!AJ32=31,1,0)</f>
        <v>0</v>
      </c>
      <c r="AU32" s="72">
        <f t="shared" si="10"/>
        <v>0</v>
      </c>
      <c r="AV32" s="72">
        <f>IF(qualitativ!AK32=6,1,0)</f>
        <v>0</v>
      </c>
      <c r="AW32" s="72">
        <f>IF(qualitativ!AL32=80,1,0)</f>
        <v>0</v>
      </c>
      <c r="AX32" s="72">
        <f>IF(qualitativ!AM32=32,1,0)</f>
        <v>0</v>
      </c>
      <c r="AY32" s="72">
        <f>IF(qualitativ!AN32=63,1,0)</f>
        <v>0</v>
      </c>
      <c r="AZ32" s="72">
        <f>IF(AND(qualitativ!AO32=0,ISBLANK(qualitativ!AO32)=FALSE),1,0)</f>
        <v>0</v>
      </c>
      <c r="BA32" s="72">
        <f>IF(qualitativ!AP32=35,1,0)</f>
        <v>0</v>
      </c>
      <c r="BB32" s="72">
        <f t="shared" si="11"/>
        <v>0</v>
      </c>
      <c r="BC32" s="72">
        <f>IF(qualitativ!AQ32=8,1,0)</f>
        <v>0</v>
      </c>
      <c r="BD32" s="72">
        <f>IF(qualitativ!AR32=1,1,0)</f>
        <v>0</v>
      </c>
      <c r="BE32" s="72">
        <f>IF(qualitativ!AS32=7,1,0)</f>
        <v>0</v>
      </c>
      <c r="BF32" s="72">
        <f>IF(qualitativ!AT32=8,1,0)</f>
        <v>0</v>
      </c>
      <c r="BG32" s="72">
        <f>IF(qualitativ!AU32=6,1,0)</f>
        <v>0</v>
      </c>
      <c r="BH32" s="72">
        <f>IF(qualitativ!AV32=7,1,0)</f>
        <v>0</v>
      </c>
      <c r="BI32" s="72">
        <f t="shared" si="12"/>
        <v>0</v>
      </c>
      <c r="BJ32" s="72">
        <f>IF(qualitativ!AW32=35000,1,0)</f>
        <v>0</v>
      </c>
      <c r="BK32" s="72">
        <f>IF(qualitativ!AX32=1000,1,0)</f>
        <v>0</v>
      </c>
      <c r="BL32" s="72">
        <f>IF(qualitativ!AY32=600,1,0)</f>
        <v>0</v>
      </c>
      <c r="BM32" s="72">
        <f>IF(qualitativ!AZ32=600,1,0)</f>
        <v>0</v>
      </c>
      <c r="BN32" s="72">
        <f t="shared" si="13"/>
        <v>0</v>
      </c>
      <c r="BO32" s="72">
        <f>IF(OR(qualitativ!BA32="8*6",qualitativ!BA32="6*8",qualitativ!BA32="8*6=48",qualitativ!BA32="6*8=48"),1,0)</f>
        <v>0</v>
      </c>
      <c r="BP32" s="72">
        <f>IF(OR(qualitativ!BB32=3),1,0)</f>
        <v>0</v>
      </c>
      <c r="BQ32" s="72">
        <f>IF(OR(qualitativ!BC32=1),1,0)</f>
        <v>0</v>
      </c>
      <c r="BR32" s="72">
        <f>IF(OR(qualitativ!BD32=2),1,0)</f>
        <v>0</v>
      </c>
      <c r="BS32" s="72">
        <f t="shared" si="14"/>
        <v>0</v>
      </c>
      <c r="BT32" s="73">
        <f t="shared" si="15"/>
        <v>0</v>
      </c>
      <c r="BU32" s="74">
        <f t="shared" si="16"/>
        <v>0</v>
      </c>
      <c r="BV32" s="73">
        <f>COUNTIF(qualitativ!C32:BD32,999)</f>
        <v>0</v>
      </c>
    </row>
    <row r="33" spans="1:74" x14ac:dyDescent="0.2">
      <c r="A33" s="19">
        <f>qualitativ!A33</f>
        <v>0</v>
      </c>
      <c r="B33" s="19">
        <f>qualitativ!B33</f>
        <v>0</v>
      </c>
      <c r="C33" s="72">
        <f>IF(qualitativ!C33=5089,1,0)</f>
        <v>0</v>
      </c>
      <c r="D33" s="72">
        <f>IF(qualitativ!D33=43005,1,0)</f>
        <v>0</v>
      </c>
      <c r="E33" s="72">
        <f>IF(qualitativ!E33=300500,1,0)</f>
        <v>0</v>
      </c>
      <c r="F33" s="72">
        <f t="shared" si="0"/>
        <v>0</v>
      </c>
      <c r="G33" s="72">
        <f>IF(qualitativ!F33="&gt;",1,0)</f>
        <v>0</v>
      </c>
      <c r="H33" s="72">
        <f>IF(qualitativ!G33="&gt;",1,0)</f>
        <v>0</v>
      </c>
      <c r="I33" s="72">
        <f>IF(qualitativ!H33="&lt;",1,0)</f>
        <v>0</v>
      </c>
      <c r="J33" s="72">
        <f t="shared" si="1"/>
        <v>0</v>
      </c>
      <c r="K33" s="72">
        <f>IF(qualitativ!I33=9900,1,0)</f>
        <v>0</v>
      </c>
      <c r="L33" s="72">
        <f>IF(qualitativ!J33=4600,1,0)</f>
        <v>0</v>
      </c>
      <c r="M33" s="72">
        <f>IF(qualitativ!K33=4000,1,0)</f>
        <v>0</v>
      </c>
      <c r="N33" s="72">
        <f t="shared" si="2"/>
        <v>0</v>
      </c>
      <c r="O33" s="72">
        <f>IF(qualitativ!L33=6999,1,0)</f>
        <v>0</v>
      </c>
      <c r="P33" s="72">
        <f>IF(qualitativ!M33=3490,1,0)</f>
        <v>0</v>
      </c>
      <c r="Q33" s="72">
        <f>IF(qualitativ!N33=3900,1,0)</f>
        <v>0</v>
      </c>
      <c r="R33" s="72">
        <f t="shared" si="3"/>
        <v>0</v>
      </c>
      <c r="S33" s="72">
        <f>IF(qualitativ!O33=7000,1,0)</f>
        <v>0</v>
      </c>
      <c r="T33" s="72">
        <f>IF(qualitativ!P33=5300,1,0)</f>
        <v>0</v>
      </c>
      <c r="U33" s="72">
        <f>IF(qualitativ!Q33=4080,1,0)</f>
        <v>0</v>
      </c>
      <c r="V33" s="72">
        <f>IF(qualitativ!R33=12500,1,0)</f>
        <v>0</v>
      </c>
      <c r="W33" s="72">
        <f t="shared" si="4"/>
        <v>0</v>
      </c>
      <c r="X33" s="72">
        <f>IF(qualitativ!S33=500,1,0)</f>
        <v>0</v>
      </c>
      <c r="Y33" s="72">
        <f>IF(qualitativ!T33=250,1,0)</f>
        <v>0</v>
      </c>
      <c r="Z33" s="72">
        <f>IF(qualitativ!U33=350,1,0)</f>
        <v>0</v>
      </c>
      <c r="AA33" s="72">
        <f>IF(qualitativ!V33=1500,1,0)</f>
        <v>0</v>
      </c>
      <c r="AB33" s="72">
        <f t="shared" si="5"/>
        <v>0</v>
      </c>
      <c r="AC33" s="72">
        <f>IF(qualitativ!W33=300,1,0)</f>
        <v>0</v>
      </c>
      <c r="AD33" s="72">
        <f>IF(qualitativ!X33=736,1,0)</f>
        <v>0</v>
      </c>
      <c r="AE33" s="72">
        <f>IF(qualitativ!Y33=699,1,0)</f>
        <v>0</v>
      </c>
      <c r="AF33" s="72">
        <f>IF(qualitativ!Z33=354,1,0)</f>
        <v>0</v>
      </c>
      <c r="AG33" s="72">
        <f t="shared" si="6"/>
        <v>0</v>
      </c>
      <c r="AH33" s="72">
        <f>IF(qualitativ!AA33=4500,1,0)</f>
        <v>0</v>
      </c>
      <c r="AI33" s="72">
        <f>IF(qualitativ!AB33=64000,1,0)</f>
        <v>0</v>
      </c>
      <c r="AJ33" s="72">
        <f>IF(qualitativ!AC33=2500,1,0)</f>
        <v>0</v>
      </c>
      <c r="AK33" s="72">
        <f>IF(qualitativ!AD33=49000,1,0)</f>
        <v>0</v>
      </c>
      <c r="AL33" s="72">
        <f t="shared" si="7"/>
        <v>0</v>
      </c>
      <c r="AM33" s="72">
        <f>IF(qualitativ!AE33=584,1,0)</f>
        <v>0</v>
      </c>
      <c r="AN33" s="72">
        <f>IF(qualitativ!AF33=1324,1,0)</f>
        <v>0</v>
      </c>
      <c r="AO33" s="72">
        <f t="shared" si="8"/>
        <v>0</v>
      </c>
      <c r="AP33" s="72">
        <f>IF(qualitativ!AG33=644,1,0)</f>
        <v>0</v>
      </c>
      <c r="AQ33" s="72">
        <f>IF(qualitativ!AH33=272,1,0)</f>
        <v>0</v>
      </c>
      <c r="AR33" s="72">
        <f t="shared" si="9"/>
        <v>0</v>
      </c>
      <c r="AS33" s="72">
        <f>IF(OR(qualitativ!AI33="35-4",qualitativ!AI33="35-4=31"),1,0)</f>
        <v>0</v>
      </c>
      <c r="AT33" s="72">
        <f>IF(qualitativ!AJ33=31,1,0)</f>
        <v>0</v>
      </c>
      <c r="AU33" s="72">
        <f t="shared" si="10"/>
        <v>0</v>
      </c>
      <c r="AV33" s="72">
        <f>IF(qualitativ!AK33=6,1,0)</f>
        <v>0</v>
      </c>
      <c r="AW33" s="72">
        <f>IF(qualitativ!AL33=80,1,0)</f>
        <v>0</v>
      </c>
      <c r="AX33" s="72">
        <f>IF(qualitativ!AM33=32,1,0)</f>
        <v>0</v>
      </c>
      <c r="AY33" s="72">
        <f>IF(qualitativ!AN33=63,1,0)</f>
        <v>0</v>
      </c>
      <c r="AZ33" s="72">
        <f>IF(AND(qualitativ!AO33=0,ISBLANK(qualitativ!AO33)=FALSE),1,0)</f>
        <v>0</v>
      </c>
      <c r="BA33" s="72">
        <f>IF(qualitativ!AP33=35,1,0)</f>
        <v>0</v>
      </c>
      <c r="BB33" s="72">
        <f t="shared" si="11"/>
        <v>0</v>
      </c>
      <c r="BC33" s="72">
        <f>IF(qualitativ!AQ33=8,1,0)</f>
        <v>0</v>
      </c>
      <c r="BD33" s="72">
        <f>IF(qualitativ!AR33=1,1,0)</f>
        <v>0</v>
      </c>
      <c r="BE33" s="72">
        <f>IF(qualitativ!AS33=7,1,0)</f>
        <v>0</v>
      </c>
      <c r="BF33" s="72">
        <f>IF(qualitativ!AT33=8,1,0)</f>
        <v>0</v>
      </c>
      <c r="BG33" s="72">
        <f>IF(qualitativ!AU33=6,1,0)</f>
        <v>0</v>
      </c>
      <c r="BH33" s="72">
        <f>IF(qualitativ!AV33=7,1,0)</f>
        <v>0</v>
      </c>
      <c r="BI33" s="72">
        <f t="shared" si="12"/>
        <v>0</v>
      </c>
      <c r="BJ33" s="72">
        <f>IF(qualitativ!AW33=35000,1,0)</f>
        <v>0</v>
      </c>
      <c r="BK33" s="72">
        <f>IF(qualitativ!AX33=1000,1,0)</f>
        <v>0</v>
      </c>
      <c r="BL33" s="72">
        <f>IF(qualitativ!AY33=600,1,0)</f>
        <v>0</v>
      </c>
      <c r="BM33" s="72">
        <f>IF(qualitativ!AZ33=600,1,0)</f>
        <v>0</v>
      </c>
      <c r="BN33" s="72">
        <f t="shared" si="13"/>
        <v>0</v>
      </c>
      <c r="BO33" s="72">
        <f>IF(OR(qualitativ!BA33="8*6",qualitativ!BA33="6*8",qualitativ!BA33="8*6=48",qualitativ!BA33="6*8=48"),1,0)</f>
        <v>0</v>
      </c>
      <c r="BP33" s="72">
        <f>IF(OR(qualitativ!BB33=3),1,0)</f>
        <v>0</v>
      </c>
      <c r="BQ33" s="72">
        <f>IF(OR(qualitativ!BC33=1),1,0)</f>
        <v>0</v>
      </c>
      <c r="BR33" s="72">
        <f>IF(OR(qualitativ!BD33=2),1,0)</f>
        <v>0</v>
      </c>
      <c r="BS33" s="72">
        <f t="shared" si="14"/>
        <v>0</v>
      </c>
      <c r="BT33" s="73">
        <f t="shared" si="15"/>
        <v>0</v>
      </c>
      <c r="BU33" s="74">
        <f t="shared" si="16"/>
        <v>0</v>
      </c>
      <c r="BV33" s="73">
        <f>COUNTIF(qualitativ!C33:BD33,999)</f>
        <v>0</v>
      </c>
    </row>
    <row r="34" spans="1:74" x14ac:dyDescent="0.2">
      <c r="A34" s="19">
        <f>qualitativ!A34</f>
        <v>0</v>
      </c>
      <c r="B34" s="19">
        <f>qualitativ!B34</f>
        <v>0</v>
      </c>
      <c r="C34" s="72">
        <f>IF(qualitativ!C34=5089,1,0)</f>
        <v>0</v>
      </c>
      <c r="D34" s="72">
        <f>IF(qualitativ!D34=43005,1,0)</f>
        <v>0</v>
      </c>
      <c r="E34" s="72">
        <f>IF(qualitativ!E34=300500,1,0)</f>
        <v>0</v>
      </c>
      <c r="F34" s="72">
        <f t="shared" si="0"/>
        <v>0</v>
      </c>
      <c r="G34" s="72">
        <f>IF(qualitativ!F34="&gt;",1,0)</f>
        <v>0</v>
      </c>
      <c r="H34" s="72">
        <f>IF(qualitativ!G34="&gt;",1,0)</f>
        <v>0</v>
      </c>
      <c r="I34" s="72">
        <f>IF(qualitativ!H34="&lt;",1,0)</f>
        <v>0</v>
      </c>
      <c r="J34" s="72">
        <f t="shared" si="1"/>
        <v>0</v>
      </c>
      <c r="K34" s="72">
        <f>IF(qualitativ!I34=9900,1,0)</f>
        <v>0</v>
      </c>
      <c r="L34" s="72">
        <f>IF(qualitativ!J34=4600,1,0)</f>
        <v>0</v>
      </c>
      <c r="M34" s="72">
        <f>IF(qualitativ!K34=4000,1,0)</f>
        <v>0</v>
      </c>
      <c r="N34" s="72">
        <f t="shared" si="2"/>
        <v>0</v>
      </c>
      <c r="O34" s="72">
        <f>IF(qualitativ!L34=6999,1,0)</f>
        <v>0</v>
      </c>
      <c r="P34" s="72">
        <f>IF(qualitativ!M34=3490,1,0)</f>
        <v>0</v>
      </c>
      <c r="Q34" s="72">
        <f>IF(qualitativ!N34=3900,1,0)</f>
        <v>0</v>
      </c>
      <c r="R34" s="72">
        <f t="shared" si="3"/>
        <v>0</v>
      </c>
      <c r="S34" s="72">
        <f>IF(qualitativ!O34=7000,1,0)</f>
        <v>0</v>
      </c>
      <c r="T34" s="72">
        <f>IF(qualitativ!P34=5300,1,0)</f>
        <v>0</v>
      </c>
      <c r="U34" s="72">
        <f>IF(qualitativ!Q34=4080,1,0)</f>
        <v>0</v>
      </c>
      <c r="V34" s="72">
        <f>IF(qualitativ!R34=12500,1,0)</f>
        <v>0</v>
      </c>
      <c r="W34" s="72">
        <f t="shared" si="4"/>
        <v>0</v>
      </c>
      <c r="X34" s="72">
        <f>IF(qualitativ!S34=500,1,0)</f>
        <v>0</v>
      </c>
      <c r="Y34" s="72">
        <f>IF(qualitativ!T34=250,1,0)</f>
        <v>0</v>
      </c>
      <c r="Z34" s="72">
        <f>IF(qualitativ!U34=350,1,0)</f>
        <v>0</v>
      </c>
      <c r="AA34" s="72">
        <f>IF(qualitativ!V34=1500,1,0)</f>
        <v>0</v>
      </c>
      <c r="AB34" s="72">
        <f t="shared" si="5"/>
        <v>0</v>
      </c>
      <c r="AC34" s="72">
        <f>IF(qualitativ!W34=300,1,0)</f>
        <v>0</v>
      </c>
      <c r="AD34" s="72">
        <f>IF(qualitativ!X34=736,1,0)</f>
        <v>0</v>
      </c>
      <c r="AE34" s="72">
        <f>IF(qualitativ!Y34=699,1,0)</f>
        <v>0</v>
      </c>
      <c r="AF34" s="72">
        <f>IF(qualitativ!Z34=354,1,0)</f>
        <v>0</v>
      </c>
      <c r="AG34" s="72">
        <f t="shared" si="6"/>
        <v>0</v>
      </c>
      <c r="AH34" s="72">
        <f>IF(qualitativ!AA34=4500,1,0)</f>
        <v>0</v>
      </c>
      <c r="AI34" s="72">
        <f>IF(qualitativ!AB34=64000,1,0)</f>
        <v>0</v>
      </c>
      <c r="AJ34" s="72">
        <f>IF(qualitativ!AC34=2500,1,0)</f>
        <v>0</v>
      </c>
      <c r="AK34" s="72">
        <f>IF(qualitativ!AD34=49000,1,0)</f>
        <v>0</v>
      </c>
      <c r="AL34" s="72">
        <f t="shared" si="7"/>
        <v>0</v>
      </c>
      <c r="AM34" s="72">
        <f>IF(qualitativ!AE34=584,1,0)</f>
        <v>0</v>
      </c>
      <c r="AN34" s="72">
        <f>IF(qualitativ!AF34=1324,1,0)</f>
        <v>0</v>
      </c>
      <c r="AO34" s="72">
        <f t="shared" si="8"/>
        <v>0</v>
      </c>
      <c r="AP34" s="72">
        <f>IF(qualitativ!AG34=644,1,0)</f>
        <v>0</v>
      </c>
      <c r="AQ34" s="72">
        <f>IF(qualitativ!AH34=272,1,0)</f>
        <v>0</v>
      </c>
      <c r="AR34" s="72">
        <f t="shared" si="9"/>
        <v>0</v>
      </c>
      <c r="AS34" s="72">
        <f>IF(OR(qualitativ!AI34="35-4",qualitativ!AI34="35-4=31"),1,0)</f>
        <v>0</v>
      </c>
      <c r="AT34" s="72">
        <f>IF(qualitativ!AJ34=31,1,0)</f>
        <v>0</v>
      </c>
      <c r="AU34" s="72">
        <f t="shared" si="10"/>
        <v>0</v>
      </c>
      <c r="AV34" s="72">
        <f>IF(qualitativ!AK34=6,1,0)</f>
        <v>0</v>
      </c>
      <c r="AW34" s="72">
        <f>IF(qualitativ!AL34=80,1,0)</f>
        <v>0</v>
      </c>
      <c r="AX34" s="72">
        <f>IF(qualitativ!AM34=32,1,0)</f>
        <v>0</v>
      </c>
      <c r="AY34" s="72">
        <f>IF(qualitativ!AN34=63,1,0)</f>
        <v>0</v>
      </c>
      <c r="AZ34" s="72">
        <f>IF(AND(qualitativ!AO34=0,ISBLANK(qualitativ!AO34)=FALSE),1,0)</f>
        <v>0</v>
      </c>
      <c r="BA34" s="72">
        <f>IF(qualitativ!AP34=35,1,0)</f>
        <v>0</v>
      </c>
      <c r="BB34" s="72">
        <f t="shared" si="11"/>
        <v>0</v>
      </c>
      <c r="BC34" s="72">
        <f>IF(qualitativ!AQ34=8,1,0)</f>
        <v>0</v>
      </c>
      <c r="BD34" s="72">
        <f>IF(qualitativ!AR34=1,1,0)</f>
        <v>0</v>
      </c>
      <c r="BE34" s="72">
        <f>IF(qualitativ!AS34=7,1,0)</f>
        <v>0</v>
      </c>
      <c r="BF34" s="72">
        <f>IF(qualitativ!AT34=8,1,0)</f>
        <v>0</v>
      </c>
      <c r="BG34" s="72">
        <f>IF(qualitativ!AU34=6,1,0)</f>
        <v>0</v>
      </c>
      <c r="BH34" s="72">
        <f>IF(qualitativ!AV34=7,1,0)</f>
        <v>0</v>
      </c>
      <c r="BI34" s="72">
        <f t="shared" si="12"/>
        <v>0</v>
      </c>
      <c r="BJ34" s="72">
        <f>IF(qualitativ!AW34=35000,1,0)</f>
        <v>0</v>
      </c>
      <c r="BK34" s="72">
        <f>IF(qualitativ!AX34=1000,1,0)</f>
        <v>0</v>
      </c>
      <c r="BL34" s="72">
        <f>IF(qualitativ!AY34=600,1,0)</f>
        <v>0</v>
      </c>
      <c r="BM34" s="72">
        <f>IF(qualitativ!AZ34=600,1,0)</f>
        <v>0</v>
      </c>
      <c r="BN34" s="72">
        <f t="shared" si="13"/>
        <v>0</v>
      </c>
      <c r="BO34" s="72">
        <f>IF(OR(qualitativ!BA34="8*6",qualitativ!BA34="6*8",qualitativ!BA34="8*6=48",qualitativ!BA34="6*8=48"),1,0)</f>
        <v>0</v>
      </c>
      <c r="BP34" s="72">
        <f>IF(OR(qualitativ!BB34=3),1,0)</f>
        <v>0</v>
      </c>
      <c r="BQ34" s="72">
        <f>IF(OR(qualitativ!BC34=1),1,0)</f>
        <v>0</v>
      </c>
      <c r="BR34" s="72">
        <f>IF(OR(qualitativ!BD34=2),1,0)</f>
        <v>0</v>
      </c>
      <c r="BS34" s="72">
        <f t="shared" si="14"/>
        <v>0</v>
      </c>
      <c r="BT34" s="73">
        <f t="shared" si="15"/>
        <v>0</v>
      </c>
      <c r="BU34" s="74">
        <f t="shared" si="16"/>
        <v>0</v>
      </c>
      <c r="BV34" s="73">
        <f>COUNTIF(qualitativ!C34:BD34,999)</f>
        <v>0</v>
      </c>
    </row>
    <row r="35" spans="1:74" x14ac:dyDescent="0.2">
      <c r="A35" s="19">
        <f>qualitativ!A35</f>
        <v>0</v>
      </c>
      <c r="B35" s="19">
        <f>qualitativ!B35</f>
        <v>0</v>
      </c>
      <c r="C35" s="72">
        <f>IF(qualitativ!C35=5089,1,0)</f>
        <v>0</v>
      </c>
      <c r="D35" s="72">
        <f>IF(qualitativ!D35=43005,1,0)</f>
        <v>0</v>
      </c>
      <c r="E35" s="72">
        <f>IF(qualitativ!E35=300500,1,0)</f>
        <v>0</v>
      </c>
      <c r="F35" s="72">
        <f t="shared" si="0"/>
        <v>0</v>
      </c>
      <c r="G35" s="72">
        <f>IF(qualitativ!F35="&gt;",1,0)</f>
        <v>0</v>
      </c>
      <c r="H35" s="72">
        <f>IF(qualitativ!G35="&gt;",1,0)</f>
        <v>0</v>
      </c>
      <c r="I35" s="72">
        <f>IF(qualitativ!H35="&lt;",1,0)</f>
        <v>0</v>
      </c>
      <c r="J35" s="72">
        <f t="shared" si="1"/>
        <v>0</v>
      </c>
      <c r="K35" s="72">
        <f>IF(qualitativ!I35=9900,1,0)</f>
        <v>0</v>
      </c>
      <c r="L35" s="72">
        <f>IF(qualitativ!J35=4600,1,0)</f>
        <v>0</v>
      </c>
      <c r="M35" s="72">
        <f>IF(qualitativ!K35=4000,1,0)</f>
        <v>0</v>
      </c>
      <c r="N35" s="72">
        <f t="shared" si="2"/>
        <v>0</v>
      </c>
      <c r="O35" s="72">
        <f>IF(qualitativ!L35=6999,1,0)</f>
        <v>0</v>
      </c>
      <c r="P35" s="72">
        <f>IF(qualitativ!M35=3490,1,0)</f>
        <v>0</v>
      </c>
      <c r="Q35" s="72">
        <f>IF(qualitativ!N35=3900,1,0)</f>
        <v>0</v>
      </c>
      <c r="R35" s="72">
        <f t="shared" si="3"/>
        <v>0</v>
      </c>
      <c r="S35" s="72">
        <f>IF(qualitativ!O35=7000,1,0)</f>
        <v>0</v>
      </c>
      <c r="T35" s="72">
        <f>IF(qualitativ!P35=5300,1,0)</f>
        <v>0</v>
      </c>
      <c r="U35" s="72">
        <f>IF(qualitativ!Q35=4080,1,0)</f>
        <v>0</v>
      </c>
      <c r="V35" s="72">
        <f>IF(qualitativ!R35=12500,1,0)</f>
        <v>0</v>
      </c>
      <c r="W35" s="72">
        <f t="shared" si="4"/>
        <v>0</v>
      </c>
      <c r="X35" s="72">
        <f>IF(qualitativ!S35=500,1,0)</f>
        <v>0</v>
      </c>
      <c r="Y35" s="72">
        <f>IF(qualitativ!T35=250,1,0)</f>
        <v>0</v>
      </c>
      <c r="Z35" s="72">
        <f>IF(qualitativ!U35=350,1,0)</f>
        <v>0</v>
      </c>
      <c r="AA35" s="72">
        <f>IF(qualitativ!V35=1500,1,0)</f>
        <v>0</v>
      </c>
      <c r="AB35" s="72">
        <f t="shared" si="5"/>
        <v>0</v>
      </c>
      <c r="AC35" s="72">
        <f>IF(qualitativ!W35=300,1,0)</f>
        <v>0</v>
      </c>
      <c r="AD35" s="72">
        <f>IF(qualitativ!X35=736,1,0)</f>
        <v>0</v>
      </c>
      <c r="AE35" s="72">
        <f>IF(qualitativ!Y35=699,1,0)</f>
        <v>0</v>
      </c>
      <c r="AF35" s="72">
        <f>IF(qualitativ!Z35=354,1,0)</f>
        <v>0</v>
      </c>
      <c r="AG35" s="72">
        <f t="shared" si="6"/>
        <v>0</v>
      </c>
      <c r="AH35" s="72">
        <f>IF(qualitativ!AA35=4500,1,0)</f>
        <v>0</v>
      </c>
      <c r="AI35" s="72">
        <f>IF(qualitativ!AB35=64000,1,0)</f>
        <v>0</v>
      </c>
      <c r="AJ35" s="72">
        <f>IF(qualitativ!AC35=2500,1,0)</f>
        <v>0</v>
      </c>
      <c r="AK35" s="72">
        <f>IF(qualitativ!AD35=49000,1,0)</f>
        <v>0</v>
      </c>
      <c r="AL35" s="72">
        <f t="shared" si="7"/>
        <v>0</v>
      </c>
      <c r="AM35" s="72">
        <f>IF(qualitativ!AE35=584,1,0)</f>
        <v>0</v>
      </c>
      <c r="AN35" s="72">
        <f>IF(qualitativ!AF35=1324,1,0)</f>
        <v>0</v>
      </c>
      <c r="AO35" s="72">
        <f t="shared" si="8"/>
        <v>0</v>
      </c>
      <c r="AP35" s="72">
        <f>IF(qualitativ!AG35=644,1,0)</f>
        <v>0</v>
      </c>
      <c r="AQ35" s="72">
        <f>IF(qualitativ!AH35=272,1,0)</f>
        <v>0</v>
      </c>
      <c r="AR35" s="72">
        <f t="shared" si="9"/>
        <v>0</v>
      </c>
      <c r="AS35" s="72">
        <f>IF(OR(qualitativ!AI35="35-4",qualitativ!AI35="35-4=31"),1,0)</f>
        <v>0</v>
      </c>
      <c r="AT35" s="72">
        <f>IF(qualitativ!AJ35=31,1,0)</f>
        <v>0</v>
      </c>
      <c r="AU35" s="72">
        <f t="shared" si="10"/>
        <v>0</v>
      </c>
      <c r="AV35" s="72">
        <f>IF(qualitativ!AK35=6,1,0)</f>
        <v>0</v>
      </c>
      <c r="AW35" s="72">
        <f>IF(qualitativ!AL35=80,1,0)</f>
        <v>0</v>
      </c>
      <c r="AX35" s="72">
        <f>IF(qualitativ!AM35=32,1,0)</f>
        <v>0</v>
      </c>
      <c r="AY35" s="72">
        <f>IF(qualitativ!AN35=63,1,0)</f>
        <v>0</v>
      </c>
      <c r="AZ35" s="72">
        <f>IF(AND(qualitativ!AO35=0,ISBLANK(qualitativ!AO35)=FALSE),1,0)</f>
        <v>0</v>
      </c>
      <c r="BA35" s="72">
        <f>IF(qualitativ!AP35=35,1,0)</f>
        <v>0</v>
      </c>
      <c r="BB35" s="72">
        <f t="shared" si="11"/>
        <v>0</v>
      </c>
      <c r="BC35" s="72">
        <f>IF(qualitativ!AQ35=8,1,0)</f>
        <v>0</v>
      </c>
      <c r="BD35" s="72">
        <f>IF(qualitativ!AR35=1,1,0)</f>
        <v>0</v>
      </c>
      <c r="BE35" s="72">
        <f>IF(qualitativ!AS35=7,1,0)</f>
        <v>0</v>
      </c>
      <c r="BF35" s="72">
        <f>IF(qualitativ!AT35=8,1,0)</f>
        <v>0</v>
      </c>
      <c r="BG35" s="72">
        <f>IF(qualitativ!AU35=6,1,0)</f>
        <v>0</v>
      </c>
      <c r="BH35" s="72">
        <f>IF(qualitativ!AV35=7,1,0)</f>
        <v>0</v>
      </c>
      <c r="BI35" s="72">
        <f t="shared" si="12"/>
        <v>0</v>
      </c>
      <c r="BJ35" s="72">
        <f>IF(qualitativ!AW35=35000,1,0)</f>
        <v>0</v>
      </c>
      <c r="BK35" s="72">
        <f>IF(qualitativ!AX35=1000,1,0)</f>
        <v>0</v>
      </c>
      <c r="BL35" s="72">
        <f>IF(qualitativ!AY35=600,1,0)</f>
        <v>0</v>
      </c>
      <c r="BM35" s="72">
        <f>IF(qualitativ!AZ35=600,1,0)</f>
        <v>0</v>
      </c>
      <c r="BN35" s="72">
        <f t="shared" si="13"/>
        <v>0</v>
      </c>
      <c r="BO35" s="72">
        <f>IF(OR(qualitativ!BA35="8*6",qualitativ!BA35="6*8",qualitativ!BA35="8*6=48",qualitativ!BA35="6*8=48"),1,0)</f>
        <v>0</v>
      </c>
      <c r="BP35" s="72">
        <f>IF(OR(qualitativ!BB35=3),1,0)</f>
        <v>0</v>
      </c>
      <c r="BQ35" s="72">
        <f>IF(OR(qualitativ!BC35=1),1,0)</f>
        <v>0</v>
      </c>
      <c r="BR35" s="72">
        <f>IF(OR(qualitativ!BD35=2),1,0)</f>
        <v>0</v>
      </c>
      <c r="BS35" s="72">
        <f t="shared" si="14"/>
        <v>0</v>
      </c>
      <c r="BT35" s="73">
        <f t="shared" si="15"/>
        <v>0</v>
      </c>
      <c r="BU35" s="74">
        <f t="shared" si="16"/>
        <v>0</v>
      </c>
      <c r="BV35" s="73">
        <f>COUNTIF(qualitativ!C35:BD35,999)</f>
        <v>0</v>
      </c>
    </row>
    <row r="36" spans="1:74" x14ac:dyDescent="0.2">
      <c r="A36" s="19">
        <f>qualitativ!A36</f>
        <v>0</v>
      </c>
      <c r="B36" s="19">
        <f>qualitativ!B36</f>
        <v>0</v>
      </c>
      <c r="C36" s="72">
        <f>IF(qualitativ!C36=5089,1,0)</f>
        <v>0</v>
      </c>
      <c r="D36" s="72">
        <f>IF(qualitativ!D36=43005,1,0)</f>
        <v>0</v>
      </c>
      <c r="E36" s="72">
        <f>IF(qualitativ!E36=300500,1,0)</f>
        <v>0</v>
      </c>
      <c r="F36" s="72">
        <f t="shared" si="0"/>
        <v>0</v>
      </c>
      <c r="G36" s="72">
        <f>IF(qualitativ!F36="&gt;",1,0)</f>
        <v>0</v>
      </c>
      <c r="H36" s="72">
        <f>IF(qualitativ!G36="&gt;",1,0)</f>
        <v>0</v>
      </c>
      <c r="I36" s="72">
        <f>IF(qualitativ!H36="&lt;",1,0)</f>
        <v>0</v>
      </c>
      <c r="J36" s="72">
        <f t="shared" si="1"/>
        <v>0</v>
      </c>
      <c r="K36" s="72">
        <f>IF(qualitativ!I36=9900,1,0)</f>
        <v>0</v>
      </c>
      <c r="L36" s="72">
        <f>IF(qualitativ!J36=4600,1,0)</f>
        <v>0</v>
      </c>
      <c r="M36" s="72">
        <f>IF(qualitativ!K36=4000,1,0)</f>
        <v>0</v>
      </c>
      <c r="N36" s="72">
        <f t="shared" si="2"/>
        <v>0</v>
      </c>
      <c r="O36" s="72">
        <f>IF(qualitativ!L36=6999,1,0)</f>
        <v>0</v>
      </c>
      <c r="P36" s="72">
        <f>IF(qualitativ!M36=3490,1,0)</f>
        <v>0</v>
      </c>
      <c r="Q36" s="72">
        <f>IF(qualitativ!N36=3900,1,0)</f>
        <v>0</v>
      </c>
      <c r="R36" s="72">
        <f t="shared" si="3"/>
        <v>0</v>
      </c>
      <c r="S36" s="72">
        <f>IF(qualitativ!O36=7000,1,0)</f>
        <v>0</v>
      </c>
      <c r="T36" s="72">
        <f>IF(qualitativ!P36=5300,1,0)</f>
        <v>0</v>
      </c>
      <c r="U36" s="72">
        <f>IF(qualitativ!Q36=4080,1,0)</f>
        <v>0</v>
      </c>
      <c r="V36" s="72">
        <f>IF(qualitativ!R36=12500,1,0)</f>
        <v>0</v>
      </c>
      <c r="W36" s="72">
        <f t="shared" si="4"/>
        <v>0</v>
      </c>
      <c r="X36" s="72">
        <f>IF(qualitativ!S36=500,1,0)</f>
        <v>0</v>
      </c>
      <c r="Y36" s="72">
        <f>IF(qualitativ!T36=250,1,0)</f>
        <v>0</v>
      </c>
      <c r="Z36" s="72">
        <f>IF(qualitativ!U36=350,1,0)</f>
        <v>0</v>
      </c>
      <c r="AA36" s="72">
        <f>IF(qualitativ!V36=1500,1,0)</f>
        <v>0</v>
      </c>
      <c r="AB36" s="72">
        <f t="shared" si="5"/>
        <v>0</v>
      </c>
      <c r="AC36" s="72">
        <f>IF(qualitativ!W36=300,1,0)</f>
        <v>0</v>
      </c>
      <c r="AD36" s="72">
        <f>IF(qualitativ!X36=736,1,0)</f>
        <v>0</v>
      </c>
      <c r="AE36" s="72">
        <f>IF(qualitativ!Y36=699,1,0)</f>
        <v>0</v>
      </c>
      <c r="AF36" s="72">
        <f>IF(qualitativ!Z36=354,1,0)</f>
        <v>0</v>
      </c>
      <c r="AG36" s="72">
        <f t="shared" si="6"/>
        <v>0</v>
      </c>
      <c r="AH36" s="72">
        <f>IF(qualitativ!AA36=4500,1,0)</f>
        <v>0</v>
      </c>
      <c r="AI36" s="72">
        <f>IF(qualitativ!AB36=64000,1,0)</f>
        <v>0</v>
      </c>
      <c r="AJ36" s="72">
        <f>IF(qualitativ!AC36=2500,1,0)</f>
        <v>0</v>
      </c>
      <c r="AK36" s="72">
        <f>IF(qualitativ!AD36=49000,1,0)</f>
        <v>0</v>
      </c>
      <c r="AL36" s="72">
        <f t="shared" si="7"/>
        <v>0</v>
      </c>
      <c r="AM36" s="72">
        <f>IF(qualitativ!AE36=584,1,0)</f>
        <v>0</v>
      </c>
      <c r="AN36" s="72">
        <f>IF(qualitativ!AF36=1324,1,0)</f>
        <v>0</v>
      </c>
      <c r="AO36" s="72">
        <f t="shared" si="8"/>
        <v>0</v>
      </c>
      <c r="AP36" s="72">
        <f>IF(qualitativ!AG36=644,1,0)</f>
        <v>0</v>
      </c>
      <c r="AQ36" s="72">
        <f>IF(qualitativ!AH36=272,1,0)</f>
        <v>0</v>
      </c>
      <c r="AR36" s="72">
        <f t="shared" si="9"/>
        <v>0</v>
      </c>
      <c r="AS36" s="72">
        <f>IF(OR(qualitativ!AI36="35-4",qualitativ!AI36="35-4=31"),1,0)</f>
        <v>0</v>
      </c>
      <c r="AT36" s="72">
        <f>IF(qualitativ!AJ36=31,1,0)</f>
        <v>0</v>
      </c>
      <c r="AU36" s="72">
        <f t="shared" si="10"/>
        <v>0</v>
      </c>
      <c r="AV36" s="72">
        <f>IF(qualitativ!AK36=6,1,0)</f>
        <v>0</v>
      </c>
      <c r="AW36" s="72">
        <f>IF(qualitativ!AL36=80,1,0)</f>
        <v>0</v>
      </c>
      <c r="AX36" s="72">
        <f>IF(qualitativ!AM36=32,1,0)</f>
        <v>0</v>
      </c>
      <c r="AY36" s="72">
        <f>IF(qualitativ!AN36=63,1,0)</f>
        <v>0</v>
      </c>
      <c r="AZ36" s="72">
        <f>IF(AND(qualitativ!AO36=0,ISBLANK(qualitativ!AO36)=FALSE),1,0)</f>
        <v>0</v>
      </c>
      <c r="BA36" s="72">
        <f>IF(qualitativ!AP36=35,1,0)</f>
        <v>0</v>
      </c>
      <c r="BB36" s="72">
        <f t="shared" si="11"/>
        <v>0</v>
      </c>
      <c r="BC36" s="72">
        <f>IF(qualitativ!AQ36=8,1,0)</f>
        <v>0</v>
      </c>
      <c r="BD36" s="72">
        <f>IF(qualitativ!AR36=1,1,0)</f>
        <v>0</v>
      </c>
      <c r="BE36" s="72">
        <f>IF(qualitativ!AS36=7,1,0)</f>
        <v>0</v>
      </c>
      <c r="BF36" s="72">
        <f>IF(qualitativ!AT36=8,1,0)</f>
        <v>0</v>
      </c>
      <c r="BG36" s="72">
        <f>IF(qualitativ!AU36=6,1,0)</f>
        <v>0</v>
      </c>
      <c r="BH36" s="72">
        <f>IF(qualitativ!AV36=7,1,0)</f>
        <v>0</v>
      </c>
      <c r="BI36" s="72">
        <f t="shared" si="12"/>
        <v>0</v>
      </c>
      <c r="BJ36" s="72">
        <f>IF(qualitativ!AW36=35000,1,0)</f>
        <v>0</v>
      </c>
      <c r="BK36" s="72">
        <f>IF(qualitativ!AX36=1000,1,0)</f>
        <v>0</v>
      </c>
      <c r="BL36" s="72">
        <f>IF(qualitativ!AY36=600,1,0)</f>
        <v>0</v>
      </c>
      <c r="BM36" s="72">
        <f>IF(qualitativ!AZ36=600,1,0)</f>
        <v>0</v>
      </c>
      <c r="BN36" s="72">
        <f t="shared" si="13"/>
        <v>0</v>
      </c>
      <c r="BO36" s="72">
        <f>IF(OR(qualitativ!BA36="8*6",qualitativ!BA36="6*8",qualitativ!BA36="8*6=48",qualitativ!BA36="6*8=48"),1,0)</f>
        <v>0</v>
      </c>
      <c r="BP36" s="72">
        <f>IF(OR(qualitativ!BB36=3),1,0)</f>
        <v>0</v>
      </c>
      <c r="BQ36" s="72">
        <f>IF(OR(qualitativ!BC36=1),1,0)</f>
        <v>0</v>
      </c>
      <c r="BR36" s="72">
        <f>IF(OR(qualitativ!BD36=2),1,0)</f>
        <v>0</v>
      </c>
      <c r="BS36" s="72">
        <f t="shared" si="14"/>
        <v>0</v>
      </c>
      <c r="BT36" s="73">
        <f t="shared" si="15"/>
        <v>0</v>
      </c>
      <c r="BU36" s="74">
        <f t="shared" si="16"/>
        <v>0</v>
      </c>
      <c r="BV36" s="73">
        <f>COUNTIF(qualitativ!C36:BD36,999)</f>
        <v>0</v>
      </c>
    </row>
    <row r="37" spans="1:74" x14ac:dyDescent="0.2">
      <c r="A37" s="19">
        <f>qualitativ!A37</f>
        <v>0</v>
      </c>
      <c r="B37" s="19">
        <f>qualitativ!B37</f>
        <v>0</v>
      </c>
      <c r="C37" s="72">
        <f>IF(qualitativ!C37=5089,1,0)</f>
        <v>0</v>
      </c>
      <c r="D37" s="72">
        <f>IF(qualitativ!D37=43005,1,0)</f>
        <v>0</v>
      </c>
      <c r="E37" s="72">
        <f>IF(qualitativ!E37=300500,1,0)</f>
        <v>0</v>
      </c>
      <c r="F37" s="72">
        <f t="shared" si="0"/>
        <v>0</v>
      </c>
      <c r="G37" s="72">
        <f>IF(qualitativ!F37="&gt;",1,0)</f>
        <v>0</v>
      </c>
      <c r="H37" s="72">
        <f>IF(qualitativ!G37="&gt;",1,0)</f>
        <v>0</v>
      </c>
      <c r="I37" s="72">
        <f>IF(qualitativ!H37="&lt;",1,0)</f>
        <v>0</v>
      </c>
      <c r="J37" s="72">
        <f t="shared" si="1"/>
        <v>0</v>
      </c>
      <c r="K37" s="72">
        <f>IF(qualitativ!I37=9900,1,0)</f>
        <v>0</v>
      </c>
      <c r="L37" s="72">
        <f>IF(qualitativ!J37=4600,1,0)</f>
        <v>0</v>
      </c>
      <c r="M37" s="72">
        <f>IF(qualitativ!K37=4000,1,0)</f>
        <v>0</v>
      </c>
      <c r="N37" s="72">
        <f t="shared" si="2"/>
        <v>0</v>
      </c>
      <c r="O37" s="72">
        <f>IF(qualitativ!L37=6999,1,0)</f>
        <v>0</v>
      </c>
      <c r="P37" s="72">
        <f>IF(qualitativ!M37=3490,1,0)</f>
        <v>0</v>
      </c>
      <c r="Q37" s="72">
        <f>IF(qualitativ!N37=3900,1,0)</f>
        <v>0</v>
      </c>
      <c r="R37" s="72">
        <f t="shared" si="3"/>
        <v>0</v>
      </c>
      <c r="S37" s="72">
        <f>IF(qualitativ!O37=7000,1,0)</f>
        <v>0</v>
      </c>
      <c r="T37" s="72">
        <f>IF(qualitativ!P37=5300,1,0)</f>
        <v>0</v>
      </c>
      <c r="U37" s="72">
        <f>IF(qualitativ!Q37=4080,1,0)</f>
        <v>0</v>
      </c>
      <c r="V37" s="72">
        <f>IF(qualitativ!R37=12500,1,0)</f>
        <v>0</v>
      </c>
      <c r="W37" s="72">
        <f t="shared" si="4"/>
        <v>0</v>
      </c>
      <c r="X37" s="72">
        <f>IF(qualitativ!S37=500,1,0)</f>
        <v>0</v>
      </c>
      <c r="Y37" s="72">
        <f>IF(qualitativ!T37=250,1,0)</f>
        <v>0</v>
      </c>
      <c r="Z37" s="72">
        <f>IF(qualitativ!U37=350,1,0)</f>
        <v>0</v>
      </c>
      <c r="AA37" s="72">
        <f>IF(qualitativ!V37=1500,1,0)</f>
        <v>0</v>
      </c>
      <c r="AB37" s="72">
        <f t="shared" si="5"/>
        <v>0</v>
      </c>
      <c r="AC37" s="72">
        <f>IF(qualitativ!W37=300,1,0)</f>
        <v>0</v>
      </c>
      <c r="AD37" s="72">
        <f>IF(qualitativ!X37=736,1,0)</f>
        <v>0</v>
      </c>
      <c r="AE37" s="72">
        <f>IF(qualitativ!Y37=699,1,0)</f>
        <v>0</v>
      </c>
      <c r="AF37" s="72">
        <f>IF(qualitativ!Z37=354,1,0)</f>
        <v>0</v>
      </c>
      <c r="AG37" s="72">
        <f t="shared" si="6"/>
        <v>0</v>
      </c>
      <c r="AH37" s="72">
        <f>IF(qualitativ!AA37=4500,1,0)</f>
        <v>0</v>
      </c>
      <c r="AI37" s="72">
        <f>IF(qualitativ!AB37=64000,1,0)</f>
        <v>0</v>
      </c>
      <c r="AJ37" s="72">
        <f>IF(qualitativ!AC37=2500,1,0)</f>
        <v>0</v>
      </c>
      <c r="AK37" s="72">
        <f>IF(qualitativ!AD37=49000,1,0)</f>
        <v>0</v>
      </c>
      <c r="AL37" s="72">
        <f t="shared" si="7"/>
        <v>0</v>
      </c>
      <c r="AM37" s="72">
        <f>IF(qualitativ!AE37=584,1,0)</f>
        <v>0</v>
      </c>
      <c r="AN37" s="72">
        <f>IF(qualitativ!AF37=1324,1,0)</f>
        <v>0</v>
      </c>
      <c r="AO37" s="72">
        <f t="shared" si="8"/>
        <v>0</v>
      </c>
      <c r="AP37" s="72">
        <f>IF(qualitativ!AG37=644,1,0)</f>
        <v>0</v>
      </c>
      <c r="AQ37" s="72">
        <f>IF(qualitativ!AH37=272,1,0)</f>
        <v>0</v>
      </c>
      <c r="AR37" s="72">
        <f t="shared" si="9"/>
        <v>0</v>
      </c>
      <c r="AS37" s="72">
        <f>IF(OR(qualitativ!AI37="35-4",qualitativ!AI37="35-4=31"),1,0)</f>
        <v>0</v>
      </c>
      <c r="AT37" s="72">
        <f>IF(qualitativ!AJ37=31,1,0)</f>
        <v>0</v>
      </c>
      <c r="AU37" s="72">
        <f t="shared" si="10"/>
        <v>0</v>
      </c>
      <c r="AV37" s="72">
        <f>IF(qualitativ!AK37=6,1,0)</f>
        <v>0</v>
      </c>
      <c r="AW37" s="72">
        <f>IF(qualitativ!AL37=80,1,0)</f>
        <v>0</v>
      </c>
      <c r="AX37" s="72">
        <f>IF(qualitativ!AM37=32,1,0)</f>
        <v>0</v>
      </c>
      <c r="AY37" s="72">
        <f>IF(qualitativ!AN37=63,1,0)</f>
        <v>0</v>
      </c>
      <c r="AZ37" s="72">
        <f>IF(AND(qualitativ!AO37=0,ISBLANK(qualitativ!AO37)=FALSE),1,0)</f>
        <v>0</v>
      </c>
      <c r="BA37" s="72">
        <f>IF(qualitativ!AP37=35,1,0)</f>
        <v>0</v>
      </c>
      <c r="BB37" s="72">
        <f t="shared" si="11"/>
        <v>0</v>
      </c>
      <c r="BC37" s="72">
        <f>IF(qualitativ!AQ37=8,1,0)</f>
        <v>0</v>
      </c>
      <c r="BD37" s="72">
        <f>IF(qualitativ!AR37=1,1,0)</f>
        <v>0</v>
      </c>
      <c r="BE37" s="72">
        <f>IF(qualitativ!AS37=7,1,0)</f>
        <v>0</v>
      </c>
      <c r="BF37" s="72">
        <f>IF(qualitativ!AT37=8,1,0)</f>
        <v>0</v>
      </c>
      <c r="BG37" s="72">
        <f>IF(qualitativ!AU37=6,1,0)</f>
        <v>0</v>
      </c>
      <c r="BH37" s="72">
        <f>IF(qualitativ!AV37=7,1,0)</f>
        <v>0</v>
      </c>
      <c r="BI37" s="72">
        <f t="shared" si="12"/>
        <v>0</v>
      </c>
      <c r="BJ37" s="72">
        <f>IF(qualitativ!AW37=35000,1,0)</f>
        <v>0</v>
      </c>
      <c r="BK37" s="72">
        <f>IF(qualitativ!AX37=1000,1,0)</f>
        <v>0</v>
      </c>
      <c r="BL37" s="72">
        <f>IF(qualitativ!AY37=600,1,0)</f>
        <v>0</v>
      </c>
      <c r="BM37" s="72">
        <f>IF(qualitativ!AZ37=600,1,0)</f>
        <v>0</v>
      </c>
      <c r="BN37" s="72">
        <f t="shared" si="13"/>
        <v>0</v>
      </c>
      <c r="BO37" s="72">
        <f>IF(OR(qualitativ!BA37="8*6",qualitativ!BA37="6*8",qualitativ!BA37="8*6=48",qualitativ!BA37="6*8=48"),1,0)</f>
        <v>0</v>
      </c>
      <c r="BP37" s="72">
        <f>IF(OR(qualitativ!BB37=3),1,0)</f>
        <v>0</v>
      </c>
      <c r="BQ37" s="72">
        <f>IF(OR(qualitativ!BC37=1),1,0)</f>
        <v>0</v>
      </c>
      <c r="BR37" s="72">
        <f>IF(OR(qualitativ!BD37=2),1,0)</f>
        <v>0</v>
      </c>
      <c r="BS37" s="72">
        <f t="shared" si="14"/>
        <v>0</v>
      </c>
      <c r="BT37" s="73">
        <f t="shared" si="15"/>
        <v>0</v>
      </c>
      <c r="BU37" s="74">
        <f t="shared" si="16"/>
        <v>0</v>
      </c>
      <c r="BV37" s="73">
        <f>COUNTIF(qualitativ!C37:BD37,999)</f>
        <v>0</v>
      </c>
    </row>
    <row r="38" spans="1:74" x14ac:dyDescent="0.2">
      <c r="A38" s="19">
        <f>qualitativ!A38</f>
        <v>0</v>
      </c>
      <c r="B38" s="19">
        <f>qualitativ!B38</f>
        <v>0</v>
      </c>
      <c r="C38" s="72">
        <f>IF(qualitativ!C38=5089,1,0)</f>
        <v>0</v>
      </c>
      <c r="D38" s="72">
        <f>IF(qualitativ!D38=43005,1,0)</f>
        <v>0</v>
      </c>
      <c r="E38" s="72">
        <f>IF(qualitativ!E38=300500,1,0)</f>
        <v>0</v>
      </c>
      <c r="F38" s="72">
        <f t="shared" si="0"/>
        <v>0</v>
      </c>
      <c r="G38" s="72">
        <f>IF(qualitativ!F38="&gt;",1,0)</f>
        <v>0</v>
      </c>
      <c r="H38" s="72">
        <f>IF(qualitativ!G38="&gt;",1,0)</f>
        <v>0</v>
      </c>
      <c r="I38" s="72">
        <f>IF(qualitativ!H38="&lt;",1,0)</f>
        <v>0</v>
      </c>
      <c r="J38" s="72">
        <f t="shared" si="1"/>
        <v>0</v>
      </c>
      <c r="K38" s="72">
        <f>IF(qualitativ!I38=9900,1,0)</f>
        <v>0</v>
      </c>
      <c r="L38" s="72">
        <f>IF(qualitativ!J38=4600,1,0)</f>
        <v>0</v>
      </c>
      <c r="M38" s="72">
        <f>IF(qualitativ!K38=4000,1,0)</f>
        <v>0</v>
      </c>
      <c r="N38" s="72">
        <f t="shared" si="2"/>
        <v>0</v>
      </c>
      <c r="O38" s="72">
        <f>IF(qualitativ!L38=6999,1,0)</f>
        <v>0</v>
      </c>
      <c r="P38" s="72">
        <f>IF(qualitativ!M38=3490,1,0)</f>
        <v>0</v>
      </c>
      <c r="Q38" s="72">
        <f>IF(qualitativ!N38=3900,1,0)</f>
        <v>0</v>
      </c>
      <c r="R38" s="72">
        <f t="shared" si="3"/>
        <v>0</v>
      </c>
      <c r="S38" s="72">
        <f>IF(qualitativ!O38=7000,1,0)</f>
        <v>0</v>
      </c>
      <c r="T38" s="72">
        <f>IF(qualitativ!P38=5300,1,0)</f>
        <v>0</v>
      </c>
      <c r="U38" s="72">
        <f>IF(qualitativ!Q38=4080,1,0)</f>
        <v>0</v>
      </c>
      <c r="V38" s="72">
        <f>IF(qualitativ!R38=12500,1,0)</f>
        <v>0</v>
      </c>
      <c r="W38" s="72">
        <f t="shared" si="4"/>
        <v>0</v>
      </c>
      <c r="X38" s="72">
        <f>IF(qualitativ!S38=500,1,0)</f>
        <v>0</v>
      </c>
      <c r="Y38" s="72">
        <f>IF(qualitativ!T38=250,1,0)</f>
        <v>0</v>
      </c>
      <c r="Z38" s="72">
        <f>IF(qualitativ!U38=350,1,0)</f>
        <v>0</v>
      </c>
      <c r="AA38" s="72">
        <f>IF(qualitativ!V38=1500,1,0)</f>
        <v>0</v>
      </c>
      <c r="AB38" s="72">
        <f t="shared" si="5"/>
        <v>0</v>
      </c>
      <c r="AC38" s="72">
        <f>IF(qualitativ!W38=300,1,0)</f>
        <v>0</v>
      </c>
      <c r="AD38" s="72">
        <f>IF(qualitativ!X38=736,1,0)</f>
        <v>0</v>
      </c>
      <c r="AE38" s="72">
        <f>IF(qualitativ!Y38=699,1,0)</f>
        <v>0</v>
      </c>
      <c r="AF38" s="72">
        <f>IF(qualitativ!Z38=354,1,0)</f>
        <v>0</v>
      </c>
      <c r="AG38" s="72">
        <f t="shared" si="6"/>
        <v>0</v>
      </c>
      <c r="AH38" s="72">
        <f>IF(qualitativ!AA38=4500,1,0)</f>
        <v>0</v>
      </c>
      <c r="AI38" s="72">
        <f>IF(qualitativ!AB38=64000,1,0)</f>
        <v>0</v>
      </c>
      <c r="AJ38" s="72">
        <f>IF(qualitativ!AC38=2500,1,0)</f>
        <v>0</v>
      </c>
      <c r="AK38" s="72">
        <f>IF(qualitativ!AD38=49000,1,0)</f>
        <v>0</v>
      </c>
      <c r="AL38" s="72">
        <f t="shared" si="7"/>
        <v>0</v>
      </c>
      <c r="AM38" s="72">
        <f>IF(qualitativ!AE38=584,1,0)</f>
        <v>0</v>
      </c>
      <c r="AN38" s="72">
        <f>IF(qualitativ!AF38=1324,1,0)</f>
        <v>0</v>
      </c>
      <c r="AO38" s="72">
        <f t="shared" si="8"/>
        <v>0</v>
      </c>
      <c r="AP38" s="72">
        <f>IF(qualitativ!AG38=644,1,0)</f>
        <v>0</v>
      </c>
      <c r="AQ38" s="72">
        <f>IF(qualitativ!AH38=272,1,0)</f>
        <v>0</v>
      </c>
      <c r="AR38" s="72">
        <f t="shared" si="9"/>
        <v>0</v>
      </c>
      <c r="AS38" s="72">
        <f>IF(OR(qualitativ!AI38="35-4",qualitativ!AI38="35-4=31"),1,0)</f>
        <v>0</v>
      </c>
      <c r="AT38" s="72">
        <f>IF(qualitativ!AJ38=31,1,0)</f>
        <v>0</v>
      </c>
      <c r="AU38" s="72">
        <f t="shared" si="10"/>
        <v>0</v>
      </c>
      <c r="AV38" s="72">
        <f>IF(qualitativ!AK38=6,1,0)</f>
        <v>0</v>
      </c>
      <c r="AW38" s="72">
        <f>IF(qualitativ!AL38=80,1,0)</f>
        <v>0</v>
      </c>
      <c r="AX38" s="72">
        <f>IF(qualitativ!AM38=32,1,0)</f>
        <v>0</v>
      </c>
      <c r="AY38" s="72">
        <f>IF(qualitativ!AN38=63,1,0)</f>
        <v>0</v>
      </c>
      <c r="AZ38" s="72">
        <f>IF(AND(qualitativ!AO38=0,ISBLANK(qualitativ!AO38)=FALSE),1,0)</f>
        <v>0</v>
      </c>
      <c r="BA38" s="72">
        <f>IF(qualitativ!AP38=35,1,0)</f>
        <v>0</v>
      </c>
      <c r="BB38" s="72">
        <f t="shared" si="11"/>
        <v>0</v>
      </c>
      <c r="BC38" s="72">
        <f>IF(qualitativ!AQ38=8,1,0)</f>
        <v>0</v>
      </c>
      <c r="BD38" s="72">
        <f>IF(qualitativ!AR38=1,1,0)</f>
        <v>0</v>
      </c>
      <c r="BE38" s="72">
        <f>IF(qualitativ!AS38=7,1,0)</f>
        <v>0</v>
      </c>
      <c r="BF38" s="72">
        <f>IF(qualitativ!AT38=8,1,0)</f>
        <v>0</v>
      </c>
      <c r="BG38" s="72">
        <f>IF(qualitativ!AU38=6,1,0)</f>
        <v>0</v>
      </c>
      <c r="BH38" s="72">
        <f>IF(qualitativ!AV38=7,1,0)</f>
        <v>0</v>
      </c>
      <c r="BI38" s="72">
        <f t="shared" si="12"/>
        <v>0</v>
      </c>
      <c r="BJ38" s="72">
        <f>IF(qualitativ!AW38=35000,1,0)</f>
        <v>0</v>
      </c>
      <c r="BK38" s="72">
        <f>IF(qualitativ!AX38=1000,1,0)</f>
        <v>0</v>
      </c>
      <c r="BL38" s="72">
        <f>IF(qualitativ!AY38=600,1,0)</f>
        <v>0</v>
      </c>
      <c r="BM38" s="72">
        <f>IF(qualitativ!AZ38=600,1,0)</f>
        <v>0</v>
      </c>
      <c r="BN38" s="72">
        <f t="shared" si="13"/>
        <v>0</v>
      </c>
      <c r="BO38" s="72">
        <f>IF(OR(qualitativ!BA38="8*6",qualitativ!BA38="6*8",qualitativ!BA38="8*6=48",qualitativ!BA38="6*8=48"),1,0)</f>
        <v>0</v>
      </c>
      <c r="BP38" s="72">
        <f>IF(OR(qualitativ!BB38=3),1,0)</f>
        <v>0</v>
      </c>
      <c r="BQ38" s="72">
        <f>IF(OR(qualitativ!BC38=1),1,0)</f>
        <v>0</v>
      </c>
      <c r="BR38" s="72">
        <f>IF(OR(qualitativ!BD38=2),1,0)</f>
        <v>0</v>
      </c>
      <c r="BS38" s="72">
        <f t="shared" si="14"/>
        <v>0</v>
      </c>
      <c r="BT38" s="73">
        <f t="shared" si="15"/>
        <v>0</v>
      </c>
      <c r="BU38" s="74">
        <f t="shared" si="16"/>
        <v>0</v>
      </c>
      <c r="BV38" s="73">
        <f>COUNTIF(qualitativ!C38:BD38,999)</f>
        <v>0</v>
      </c>
    </row>
    <row r="39" spans="1:74" x14ac:dyDescent="0.2">
      <c r="A39" s="19">
        <f>qualitativ!A39</f>
        <v>0</v>
      </c>
      <c r="B39" s="19">
        <f>qualitativ!B39</f>
        <v>0</v>
      </c>
      <c r="C39" s="72">
        <f>IF(qualitativ!C39=5089,1,0)</f>
        <v>0</v>
      </c>
      <c r="D39" s="72">
        <f>IF(qualitativ!D39=43005,1,0)</f>
        <v>0</v>
      </c>
      <c r="E39" s="72">
        <f>IF(qualitativ!E39=300500,1,0)</f>
        <v>0</v>
      </c>
      <c r="F39" s="72">
        <f t="shared" si="0"/>
        <v>0</v>
      </c>
      <c r="G39" s="72">
        <f>IF(qualitativ!F39="&gt;",1,0)</f>
        <v>0</v>
      </c>
      <c r="H39" s="72">
        <f>IF(qualitativ!G39="&gt;",1,0)</f>
        <v>0</v>
      </c>
      <c r="I39" s="72">
        <f>IF(qualitativ!H39="&lt;",1,0)</f>
        <v>0</v>
      </c>
      <c r="J39" s="72">
        <f t="shared" si="1"/>
        <v>0</v>
      </c>
      <c r="K39" s="72">
        <f>IF(qualitativ!I39=9900,1,0)</f>
        <v>0</v>
      </c>
      <c r="L39" s="72">
        <f>IF(qualitativ!J39=4600,1,0)</f>
        <v>0</v>
      </c>
      <c r="M39" s="72">
        <f>IF(qualitativ!K39=4000,1,0)</f>
        <v>0</v>
      </c>
      <c r="N39" s="72">
        <f t="shared" si="2"/>
        <v>0</v>
      </c>
      <c r="O39" s="72">
        <f>IF(qualitativ!L39=6999,1,0)</f>
        <v>0</v>
      </c>
      <c r="P39" s="72">
        <f>IF(qualitativ!M39=3490,1,0)</f>
        <v>0</v>
      </c>
      <c r="Q39" s="72">
        <f>IF(qualitativ!N39=3900,1,0)</f>
        <v>0</v>
      </c>
      <c r="R39" s="72">
        <f t="shared" si="3"/>
        <v>0</v>
      </c>
      <c r="S39" s="72">
        <f>IF(qualitativ!O39=7000,1,0)</f>
        <v>0</v>
      </c>
      <c r="T39" s="72">
        <f>IF(qualitativ!P39=5300,1,0)</f>
        <v>0</v>
      </c>
      <c r="U39" s="72">
        <f>IF(qualitativ!Q39=4080,1,0)</f>
        <v>0</v>
      </c>
      <c r="V39" s="72">
        <f>IF(qualitativ!R39=12500,1,0)</f>
        <v>0</v>
      </c>
      <c r="W39" s="72">
        <f t="shared" si="4"/>
        <v>0</v>
      </c>
      <c r="X39" s="72">
        <f>IF(qualitativ!S39=500,1,0)</f>
        <v>0</v>
      </c>
      <c r="Y39" s="72">
        <f>IF(qualitativ!T39=250,1,0)</f>
        <v>0</v>
      </c>
      <c r="Z39" s="72">
        <f>IF(qualitativ!U39=350,1,0)</f>
        <v>0</v>
      </c>
      <c r="AA39" s="72">
        <f>IF(qualitativ!V39=1500,1,0)</f>
        <v>0</v>
      </c>
      <c r="AB39" s="72">
        <f t="shared" si="5"/>
        <v>0</v>
      </c>
      <c r="AC39" s="72">
        <f>IF(qualitativ!W39=300,1,0)</f>
        <v>0</v>
      </c>
      <c r="AD39" s="72">
        <f>IF(qualitativ!X39=736,1,0)</f>
        <v>0</v>
      </c>
      <c r="AE39" s="72">
        <f>IF(qualitativ!Y39=699,1,0)</f>
        <v>0</v>
      </c>
      <c r="AF39" s="72">
        <f>IF(qualitativ!Z39=354,1,0)</f>
        <v>0</v>
      </c>
      <c r="AG39" s="72">
        <f t="shared" si="6"/>
        <v>0</v>
      </c>
      <c r="AH39" s="72">
        <f>IF(qualitativ!AA39=4500,1,0)</f>
        <v>0</v>
      </c>
      <c r="AI39" s="72">
        <f>IF(qualitativ!AB39=64000,1,0)</f>
        <v>0</v>
      </c>
      <c r="AJ39" s="72">
        <f>IF(qualitativ!AC39=2500,1,0)</f>
        <v>0</v>
      </c>
      <c r="AK39" s="72">
        <f>IF(qualitativ!AD39=49000,1,0)</f>
        <v>0</v>
      </c>
      <c r="AL39" s="72">
        <f t="shared" si="7"/>
        <v>0</v>
      </c>
      <c r="AM39" s="72">
        <f>IF(qualitativ!AE39=584,1,0)</f>
        <v>0</v>
      </c>
      <c r="AN39" s="72">
        <f>IF(qualitativ!AF39=1324,1,0)</f>
        <v>0</v>
      </c>
      <c r="AO39" s="72">
        <f t="shared" si="8"/>
        <v>0</v>
      </c>
      <c r="AP39" s="72">
        <f>IF(qualitativ!AG39=644,1,0)</f>
        <v>0</v>
      </c>
      <c r="AQ39" s="72">
        <f>IF(qualitativ!AH39=272,1,0)</f>
        <v>0</v>
      </c>
      <c r="AR39" s="72">
        <f t="shared" si="9"/>
        <v>0</v>
      </c>
      <c r="AS39" s="72">
        <f>IF(OR(qualitativ!AI39="35-4",qualitativ!AI39="35-4=31"),1,0)</f>
        <v>0</v>
      </c>
      <c r="AT39" s="72">
        <f>IF(qualitativ!AJ39=31,1,0)</f>
        <v>0</v>
      </c>
      <c r="AU39" s="72">
        <f t="shared" si="10"/>
        <v>0</v>
      </c>
      <c r="AV39" s="72">
        <f>IF(qualitativ!AK39=6,1,0)</f>
        <v>0</v>
      </c>
      <c r="AW39" s="72">
        <f>IF(qualitativ!AL39=80,1,0)</f>
        <v>0</v>
      </c>
      <c r="AX39" s="72">
        <f>IF(qualitativ!AM39=32,1,0)</f>
        <v>0</v>
      </c>
      <c r="AY39" s="72">
        <f>IF(qualitativ!AN39=63,1,0)</f>
        <v>0</v>
      </c>
      <c r="AZ39" s="72">
        <f>IF(AND(qualitativ!AO39=0,ISBLANK(qualitativ!AO39)=FALSE),1,0)</f>
        <v>0</v>
      </c>
      <c r="BA39" s="72">
        <f>IF(qualitativ!AP39=35,1,0)</f>
        <v>0</v>
      </c>
      <c r="BB39" s="72">
        <f t="shared" si="11"/>
        <v>0</v>
      </c>
      <c r="BC39" s="72">
        <f>IF(qualitativ!AQ39=8,1,0)</f>
        <v>0</v>
      </c>
      <c r="BD39" s="72">
        <f>IF(qualitativ!AR39=1,1,0)</f>
        <v>0</v>
      </c>
      <c r="BE39" s="72">
        <f>IF(qualitativ!AS39=7,1,0)</f>
        <v>0</v>
      </c>
      <c r="BF39" s="72">
        <f>IF(qualitativ!AT39=8,1,0)</f>
        <v>0</v>
      </c>
      <c r="BG39" s="72">
        <f>IF(qualitativ!AU39=6,1,0)</f>
        <v>0</v>
      </c>
      <c r="BH39" s="72">
        <f>IF(qualitativ!AV39=7,1,0)</f>
        <v>0</v>
      </c>
      <c r="BI39" s="72">
        <f t="shared" si="12"/>
        <v>0</v>
      </c>
      <c r="BJ39" s="72">
        <f>IF(qualitativ!AW39=35000,1,0)</f>
        <v>0</v>
      </c>
      <c r="BK39" s="72">
        <f>IF(qualitativ!AX39=1000,1,0)</f>
        <v>0</v>
      </c>
      <c r="BL39" s="72">
        <f>IF(qualitativ!AY39=600,1,0)</f>
        <v>0</v>
      </c>
      <c r="BM39" s="72">
        <f>IF(qualitativ!AZ39=600,1,0)</f>
        <v>0</v>
      </c>
      <c r="BN39" s="72">
        <f t="shared" si="13"/>
        <v>0</v>
      </c>
      <c r="BO39" s="72">
        <f>IF(OR(qualitativ!BA39="8*6",qualitativ!BA39="6*8",qualitativ!BA39="8*6=48",qualitativ!BA39="6*8=48"),1,0)</f>
        <v>0</v>
      </c>
      <c r="BP39" s="72">
        <f>IF(OR(qualitativ!BB39=3),1,0)</f>
        <v>0</v>
      </c>
      <c r="BQ39" s="72">
        <f>IF(OR(qualitativ!BC39=1),1,0)</f>
        <v>0</v>
      </c>
      <c r="BR39" s="72">
        <f>IF(OR(qualitativ!BD39=2),1,0)</f>
        <v>0</v>
      </c>
      <c r="BS39" s="72">
        <f t="shared" si="14"/>
        <v>0</v>
      </c>
      <c r="BT39" s="73">
        <f t="shared" si="15"/>
        <v>0</v>
      </c>
      <c r="BU39" s="74">
        <f t="shared" si="16"/>
        <v>0</v>
      </c>
      <c r="BV39" s="73">
        <f>COUNTIF(qualitativ!C39:BD39,999)</f>
        <v>0</v>
      </c>
    </row>
    <row r="40" spans="1:74" x14ac:dyDescent="0.2">
      <c r="A40" s="19">
        <f>qualitativ!A40</f>
        <v>0</v>
      </c>
      <c r="B40" s="19">
        <f>qualitativ!B40</f>
        <v>0</v>
      </c>
      <c r="C40" s="72">
        <f>IF(qualitativ!C40=5089,1,0)</f>
        <v>0</v>
      </c>
      <c r="D40" s="72">
        <f>IF(qualitativ!D40=43005,1,0)</f>
        <v>0</v>
      </c>
      <c r="E40" s="72">
        <f>IF(qualitativ!E40=300500,1,0)</f>
        <v>0</v>
      </c>
      <c r="F40" s="72">
        <f t="shared" si="0"/>
        <v>0</v>
      </c>
      <c r="G40" s="72">
        <f>IF(qualitativ!F40="&gt;",1,0)</f>
        <v>0</v>
      </c>
      <c r="H40" s="72">
        <f>IF(qualitativ!G40="&gt;",1,0)</f>
        <v>0</v>
      </c>
      <c r="I40" s="72">
        <f>IF(qualitativ!H40="&lt;",1,0)</f>
        <v>0</v>
      </c>
      <c r="J40" s="72">
        <f t="shared" si="1"/>
        <v>0</v>
      </c>
      <c r="K40" s="72">
        <f>IF(qualitativ!I40=9900,1,0)</f>
        <v>0</v>
      </c>
      <c r="L40" s="72">
        <f>IF(qualitativ!J40=4600,1,0)</f>
        <v>0</v>
      </c>
      <c r="M40" s="72">
        <f>IF(qualitativ!K40=4000,1,0)</f>
        <v>0</v>
      </c>
      <c r="N40" s="72">
        <f t="shared" si="2"/>
        <v>0</v>
      </c>
      <c r="O40" s="72">
        <f>IF(qualitativ!L40=6999,1,0)</f>
        <v>0</v>
      </c>
      <c r="P40" s="72">
        <f>IF(qualitativ!M40=3490,1,0)</f>
        <v>0</v>
      </c>
      <c r="Q40" s="72">
        <f>IF(qualitativ!N40=3900,1,0)</f>
        <v>0</v>
      </c>
      <c r="R40" s="72">
        <f t="shared" si="3"/>
        <v>0</v>
      </c>
      <c r="S40" s="72">
        <f>IF(qualitativ!O40=7000,1,0)</f>
        <v>0</v>
      </c>
      <c r="T40" s="72">
        <f>IF(qualitativ!P40=5300,1,0)</f>
        <v>0</v>
      </c>
      <c r="U40" s="72">
        <f>IF(qualitativ!Q40=4080,1,0)</f>
        <v>0</v>
      </c>
      <c r="V40" s="72">
        <f>IF(qualitativ!R40=12500,1,0)</f>
        <v>0</v>
      </c>
      <c r="W40" s="72">
        <f t="shared" si="4"/>
        <v>0</v>
      </c>
      <c r="X40" s="72">
        <f>IF(qualitativ!S40=500,1,0)</f>
        <v>0</v>
      </c>
      <c r="Y40" s="72">
        <f>IF(qualitativ!T40=250,1,0)</f>
        <v>0</v>
      </c>
      <c r="Z40" s="72">
        <f>IF(qualitativ!U40=350,1,0)</f>
        <v>0</v>
      </c>
      <c r="AA40" s="72">
        <f>IF(qualitativ!V40=1500,1,0)</f>
        <v>0</v>
      </c>
      <c r="AB40" s="72">
        <f t="shared" si="5"/>
        <v>0</v>
      </c>
      <c r="AC40" s="72">
        <f>IF(qualitativ!W40=300,1,0)</f>
        <v>0</v>
      </c>
      <c r="AD40" s="72">
        <f>IF(qualitativ!X40=736,1,0)</f>
        <v>0</v>
      </c>
      <c r="AE40" s="72">
        <f>IF(qualitativ!Y40=699,1,0)</f>
        <v>0</v>
      </c>
      <c r="AF40" s="72">
        <f>IF(qualitativ!Z40=354,1,0)</f>
        <v>0</v>
      </c>
      <c r="AG40" s="72">
        <f t="shared" si="6"/>
        <v>0</v>
      </c>
      <c r="AH40" s="72">
        <f>IF(qualitativ!AA40=4500,1,0)</f>
        <v>0</v>
      </c>
      <c r="AI40" s="72">
        <f>IF(qualitativ!AB40=64000,1,0)</f>
        <v>0</v>
      </c>
      <c r="AJ40" s="72">
        <f>IF(qualitativ!AC40=2500,1,0)</f>
        <v>0</v>
      </c>
      <c r="AK40" s="72">
        <f>IF(qualitativ!AD40=49000,1,0)</f>
        <v>0</v>
      </c>
      <c r="AL40" s="72">
        <f t="shared" si="7"/>
        <v>0</v>
      </c>
      <c r="AM40" s="72">
        <f>IF(qualitativ!AE40=584,1,0)</f>
        <v>0</v>
      </c>
      <c r="AN40" s="72">
        <f>IF(qualitativ!AF40=1324,1,0)</f>
        <v>0</v>
      </c>
      <c r="AO40" s="72">
        <f t="shared" si="8"/>
        <v>0</v>
      </c>
      <c r="AP40" s="72">
        <f>IF(qualitativ!AG40=644,1,0)</f>
        <v>0</v>
      </c>
      <c r="AQ40" s="72">
        <f>IF(qualitativ!AH40=272,1,0)</f>
        <v>0</v>
      </c>
      <c r="AR40" s="72">
        <f t="shared" si="9"/>
        <v>0</v>
      </c>
      <c r="AS40" s="72">
        <f>IF(OR(qualitativ!AI40="35-4",qualitativ!AI40="35-4=31"),1,0)</f>
        <v>0</v>
      </c>
      <c r="AT40" s="72">
        <f>IF(qualitativ!AJ40=31,1,0)</f>
        <v>0</v>
      </c>
      <c r="AU40" s="72">
        <f t="shared" si="10"/>
        <v>0</v>
      </c>
      <c r="AV40" s="72">
        <f>IF(qualitativ!AK40=6,1,0)</f>
        <v>0</v>
      </c>
      <c r="AW40" s="72">
        <f>IF(qualitativ!AL40=80,1,0)</f>
        <v>0</v>
      </c>
      <c r="AX40" s="72">
        <f>IF(qualitativ!AM40=32,1,0)</f>
        <v>0</v>
      </c>
      <c r="AY40" s="72">
        <f>IF(qualitativ!AN40=63,1,0)</f>
        <v>0</v>
      </c>
      <c r="AZ40" s="72">
        <f>IF(AND(qualitativ!AO40=0,ISBLANK(qualitativ!AO40)=FALSE),1,0)</f>
        <v>0</v>
      </c>
      <c r="BA40" s="72">
        <f>IF(qualitativ!AP40=35,1,0)</f>
        <v>0</v>
      </c>
      <c r="BB40" s="72">
        <f t="shared" si="11"/>
        <v>0</v>
      </c>
      <c r="BC40" s="72">
        <f>IF(qualitativ!AQ40=8,1,0)</f>
        <v>0</v>
      </c>
      <c r="BD40" s="72">
        <f>IF(qualitativ!AR40=1,1,0)</f>
        <v>0</v>
      </c>
      <c r="BE40" s="72">
        <f>IF(qualitativ!AS40=7,1,0)</f>
        <v>0</v>
      </c>
      <c r="BF40" s="72">
        <f>IF(qualitativ!AT40=8,1,0)</f>
        <v>0</v>
      </c>
      <c r="BG40" s="72">
        <f>IF(qualitativ!AU40=6,1,0)</f>
        <v>0</v>
      </c>
      <c r="BH40" s="72">
        <f>IF(qualitativ!AV40=7,1,0)</f>
        <v>0</v>
      </c>
      <c r="BI40" s="72">
        <f t="shared" si="12"/>
        <v>0</v>
      </c>
      <c r="BJ40" s="72">
        <f>IF(qualitativ!AW40=35000,1,0)</f>
        <v>0</v>
      </c>
      <c r="BK40" s="72">
        <f>IF(qualitativ!AX40=1000,1,0)</f>
        <v>0</v>
      </c>
      <c r="BL40" s="72">
        <f>IF(qualitativ!AY40=600,1,0)</f>
        <v>0</v>
      </c>
      <c r="BM40" s="72">
        <f>IF(qualitativ!AZ40=600,1,0)</f>
        <v>0</v>
      </c>
      <c r="BN40" s="72">
        <f t="shared" si="13"/>
        <v>0</v>
      </c>
      <c r="BO40" s="72">
        <f>IF(OR(qualitativ!BA40="8*6",qualitativ!BA40="6*8",qualitativ!BA40="8*6=48",qualitativ!BA40="6*8=48"),1,0)</f>
        <v>0</v>
      </c>
      <c r="BP40" s="72">
        <f>IF(OR(qualitativ!BB40=3),1,0)</f>
        <v>0</v>
      </c>
      <c r="BQ40" s="72">
        <f>IF(OR(qualitativ!BC40=1),1,0)</f>
        <v>0</v>
      </c>
      <c r="BR40" s="72">
        <f>IF(OR(qualitativ!BD40=2),1,0)</f>
        <v>0</v>
      </c>
      <c r="BS40" s="72">
        <f t="shared" si="14"/>
        <v>0</v>
      </c>
      <c r="BT40" s="73">
        <f t="shared" si="15"/>
        <v>0</v>
      </c>
      <c r="BU40" s="74">
        <f t="shared" si="16"/>
        <v>0</v>
      </c>
      <c r="BV40" s="73">
        <f>COUNTIF(qualitativ!C40:BD40,999)</f>
        <v>0</v>
      </c>
    </row>
    <row r="41" spans="1:74" x14ac:dyDescent="0.2">
      <c r="A41" s="19">
        <f>qualitativ!A41</f>
        <v>0</v>
      </c>
      <c r="B41" s="19">
        <f>qualitativ!B41</f>
        <v>0</v>
      </c>
      <c r="C41" s="72">
        <f>IF(qualitativ!C41=5089,1,0)</f>
        <v>0</v>
      </c>
      <c r="D41" s="72">
        <f>IF(qualitativ!D41=43005,1,0)</f>
        <v>0</v>
      </c>
      <c r="E41" s="72">
        <f>IF(qualitativ!E41=300500,1,0)</f>
        <v>0</v>
      </c>
      <c r="F41" s="72">
        <f t="shared" si="0"/>
        <v>0</v>
      </c>
      <c r="G41" s="72">
        <f>IF(qualitativ!F41="&gt;",1,0)</f>
        <v>0</v>
      </c>
      <c r="H41" s="72">
        <f>IF(qualitativ!G41="&gt;",1,0)</f>
        <v>0</v>
      </c>
      <c r="I41" s="72">
        <f>IF(qualitativ!H41="&lt;",1,0)</f>
        <v>0</v>
      </c>
      <c r="J41" s="72">
        <f t="shared" si="1"/>
        <v>0</v>
      </c>
      <c r="K41" s="72">
        <f>IF(qualitativ!I41=9900,1,0)</f>
        <v>0</v>
      </c>
      <c r="L41" s="72">
        <f>IF(qualitativ!J41=4600,1,0)</f>
        <v>0</v>
      </c>
      <c r="M41" s="72">
        <f>IF(qualitativ!K41=4000,1,0)</f>
        <v>0</v>
      </c>
      <c r="N41" s="72">
        <f t="shared" si="2"/>
        <v>0</v>
      </c>
      <c r="O41" s="72">
        <f>IF(qualitativ!L41=6999,1,0)</f>
        <v>0</v>
      </c>
      <c r="P41" s="72">
        <f>IF(qualitativ!M41=3490,1,0)</f>
        <v>0</v>
      </c>
      <c r="Q41" s="72">
        <f>IF(qualitativ!N41=3900,1,0)</f>
        <v>0</v>
      </c>
      <c r="R41" s="72">
        <f t="shared" si="3"/>
        <v>0</v>
      </c>
      <c r="S41" s="72">
        <f>IF(qualitativ!O41=7000,1,0)</f>
        <v>0</v>
      </c>
      <c r="T41" s="72">
        <f>IF(qualitativ!P41=5300,1,0)</f>
        <v>0</v>
      </c>
      <c r="U41" s="72">
        <f>IF(qualitativ!Q41=4080,1,0)</f>
        <v>0</v>
      </c>
      <c r="V41" s="72">
        <f>IF(qualitativ!R41=12500,1,0)</f>
        <v>0</v>
      </c>
      <c r="W41" s="72">
        <f t="shared" si="4"/>
        <v>0</v>
      </c>
      <c r="X41" s="72">
        <f>IF(qualitativ!S41=500,1,0)</f>
        <v>0</v>
      </c>
      <c r="Y41" s="72">
        <f>IF(qualitativ!T41=250,1,0)</f>
        <v>0</v>
      </c>
      <c r="Z41" s="72">
        <f>IF(qualitativ!U41=350,1,0)</f>
        <v>0</v>
      </c>
      <c r="AA41" s="72">
        <f>IF(qualitativ!V41=1500,1,0)</f>
        <v>0</v>
      </c>
      <c r="AB41" s="72">
        <f t="shared" si="5"/>
        <v>0</v>
      </c>
      <c r="AC41" s="72">
        <f>IF(qualitativ!W41=300,1,0)</f>
        <v>0</v>
      </c>
      <c r="AD41" s="72">
        <f>IF(qualitativ!X41=736,1,0)</f>
        <v>0</v>
      </c>
      <c r="AE41" s="72">
        <f>IF(qualitativ!Y41=699,1,0)</f>
        <v>0</v>
      </c>
      <c r="AF41" s="72">
        <f>IF(qualitativ!Z41=354,1,0)</f>
        <v>0</v>
      </c>
      <c r="AG41" s="72">
        <f t="shared" si="6"/>
        <v>0</v>
      </c>
      <c r="AH41" s="72">
        <f>IF(qualitativ!AA41=4500,1,0)</f>
        <v>0</v>
      </c>
      <c r="AI41" s="72">
        <f>IF(qualitativ!AB41=64000,1,0)</f>
        <v>0</v>
      </c>
      <c r="AJ41" s="72">
        <f>IF(qualitativ!AC41=2500,1,0)</f>
        <v>0</v>
      </c>
      <c r="AK41" s="72">
        <f>IF(qualitativ!AD41=49000,1,0)</f>
        <v>0</v>
      </c>
      <c r="AL41" s="72">
        <f t="shared" si="7"/>
        <v>0</v>
      </c>
      <c r="AM41" s="72">
        <f>IF(qualitativ!AE41=584,1,0)</f>
        <v>0</v>
      </c>
      <c r="AN41" s="72">
        <f>IF(qualitativ!AF41=1324,1,0)</f>
        <v>0</v>
      </c>
      <c r="AO41" s="72">
        <f t="shared" si="8"/>
        <v>0</v>
      </c>
      <c r="AP41" s="72">
        <f>IF(qualitativ!AG41=644,1,0)</f>
        <v>0</v>
      </c>
      <c r="AQ41" s="72">
        <f>IF(qualitativ!AH41=272,1,0)</f>
        <v>0</v>
      </c>
      <c r="AR41" s="72">
        <f t="shared" si="9"/>
        <v>0</v>
      </c>
      <c r="AS41" s="72">
        <f>IF(OR(qualitativ!AI41="35-4",qualitativ!AI41="35-4=31"),1,0)</f>
        <v>0</v>
      </c>
      <c r="AT41" s="72">
        <f>IF(qualitativ!AJ41=31,1,0)</f>
        <v>0</v>
      </c>
      <c r="AU41" s="72">
        <f t="shared" si="10"/>
        <v>0</v>
      </c>
      <c r="AV41" s="72">
        <f>IF(qualitativ!AK41=6,1,0)</f>
        <v>0</v>
      </c>
      <c r="AW41" s="72">
        <f>IF(qualitativ!AL41=80,1,0)</f>
        <v>0</v>
      </c>
      <c r="AX41" s="72">
        <f>IF(qualitativ!AM41=32,1,0)</f>
        <v>0</v>
      </c>
      <c r="AY41" s="72">
        <f>IF(qualitativ!AN41=63,1,0)</f>
        <v>0</v>
      </c>
      <c r="AZ41" s="72">
        <f>IF(AND(qualitativ!AO41=0,ISBLANK(qualitativ!AO41)=FALSE),1,0)</f>
        <v>0</v>
      </c>
      <c r="BA41" s="72">
        <f>IF(qualitativ!AP41=35,1,0)</f>
        <v>0</v>
      </c>
      <c r="BB41" s="72">
        <f t="shared" si="11"/>
        <v>0</v>
      </c>
      <c r="BC41" s="72">
        <f>IF(qualitativ!AQ41=8,1,0)</f>
        <v>0</v>
      </c>
      <c r="BD41" s="72">
        <f>IF(qualitativ!AR41=1,1,0)</f>
        <v>0</v>
      </c>
      <c r="BE41" s="72">
        <f>IF(qualitativ!AS41=7,1,0)</f>
        <v>0</v>
      </c>
      <c r="BF41" s="72">
        <f>IF(qualitativ!AT41=8,1,0)</f>
        <v>0</v>
      </c>
      <c r="BG41" s="72">
        <f>IF(qualitativ!AU41=6,1,0)</f>
        <v>0</v>
      </c>
      <c r="BH41" s="72">
        <f>IF(qualitativ!AV41=7,1,0)</f>
        <v>0</v>
      </c>
      <c r="BI41" s="72">
        <f t="shared" si="12"/>
        <v>0</v>
      </c>
      <c r="BJ41" s="72">
        <f>IF(qualitativ!AW41=35000,1,0)</f>
        <v>0</v>
      </c>
      <c r="BK41" s="72">
        <f>IF(qualitativ!AX41=1000,1,0)</f>
        <v>0</v>
      </c>
      <c r="BL41" s="72">
        <f>IF(qualitativ!AY41=600,1,0)</f>
        <v>0</v>
      </c>
      <c r="BM41" s="72">
        <f>IF(qualitativ!AZ41=600,1,0)</f>
        <v>0</v>
      </c>
      <c r="BN41" s="72">
        <f t="shared" si="13"/>
        <v>0</v>
      </c>
      <c r="BO41" s="72">
        <f>IF(OR(qualitativ!BA41="8*6",qualitativ!BA41="6*8",qualitativ!BA41="8*6=48",qualitativ!BA41="6*8=48"),1,0)</f>
        <v>0</v>
      </c>
      <c r="BP41" s="72">
        <f>IF(OR(qualitativ!BB41=3),1,0)</f>
        <v>0</v>
      </c>
      <c r="BQ41" s="72">
        <f>IF(OR(qualitativ!BC41=1),1,0)</f>
        <v>0</v>
      </c>
      <c r="BR41" s="72">
        <f>IF(OR(qualitativ!BD41=2),1,0)</f>
        <v>0</v>
      </c>
      <c r="BS41" s="72">
        <f t="shared" si="14"/>
        <v>0</v>
      </c>
      <c r="BT41" s="73">
        <f t="shared" si="15"/>
        <v>0</v>
      </c>
      <c r="BU41" s="74">
        <f t="shared" si="16"/>
        <v>0</v>
      </c>
      <c r="BV41" s="73">
        <f>COUNTIF(qualitativ!C41:BD41,999)</f>
        <v>0</v>
      </c>
    </row>
    <row r="42" spans="1:74" x14ac:dyDescent="0.2">
      <c r="A42" s="19">
        <f>qualitativ!A42</f>
        <v>0</v>
      </c>
      <c r="B42" s="19">
        <f>qualitativ!B42</f>
        <v>0</v>
      </c>
      <c r="C42" s="72">
        <f>IF(qualitativ!C42=5089,1,0)</f>
        <v>0</v>
      </c>
      <c r="D42" s="72">
        <f>IF(qualitativ!D42=43005,1,0)</f>
        <v>0</v>
      </c>
      <c r="E42" s="72">
        <f>IF(qualitativ!E42=300500,1,0)</f>
        <v>0</v>
      </c>
      <c r="F42" s="72">
        <f t="shared" si="0"/>
        <v>0</v>
      </c>
      <c r="G42" s="72">
        <f>IF(qualitativ!F42="&gt;",1,0)</f>
        <v>0</v>
      </c>
      <c r="H42" s="72">
        <f>IF(qualitativ!G42="&gt;",1,0)</f>
        <v>0</v>
      </c>
      <c r="I42" s="72">
        <f>IF(qualitativ!H42="&lt;",1,0)</f>
        <v>0</v>
      </c>
      <c r="J42" s="72">
        <f t="shared" si="1"/>
        <v>0</v>
      </c>
      <c r="K42" s="72">
        <f>IF(qualitativ!I42=9900,1,0)</f>
        <v>0</v>
      </c>
      <c r="L42" s="72">
        <f>IF(qualitativ!J42=4600,1,0)</f>
        <v>0</v>
      </c>
      <c r="M42" s="72">
        <f>IF(qualitativ!K42=4000,1,0)</f>
        <v>0</v>
      </c>
      <c r="N42" s="72">
        <f t="shared" si="2"/>
        <v>0</v>
      </c>
      <c r="O42" s="72">
        <f>IF(qualitativ!L42=6999,1,0)</f>
        <v>0</v>
      </c>
      <c r="P42" s="72">
        <f>IF(qualitativ!M42=3490,1,0)</f>
        <v>0</v>
      </c>
      <c r="Q42" s="72">
        <f>IF(qualitativ!N42=3900,1,0)</f>
        <v>0</v>
      </c>
      <c r="R42" s="72">
        <f t="shared" si="3"/>
        <v>0</v>
      </c>
      <c r="S42" s="72">
        <f>IF(qualitativ!O42=7000,1,0)</f>
        <v>0</v>
      </c>
      <c r="T42" s="72">
        <f>IF(qualitativ!P42=5300,1,0)</f>
        <v>0</v>
      </c>
      <c r="U42" s="72">
        <f>IF(qualitativ!Q42=4080,1,0)</f>
        <v>0</v>
      </c>
      <c r="V42" s="72">
        <f>IF(qualitativ!R42=12500,1,0)</f>
        <v>0</v>
      </c>
      <c r="W42" s="72">
        <f t="shared" si="4"/>
        <v>0</v>
      </c>
      <c r="X42" s="72">
        <f>IF(qualitativ!S42=500,1,0)</f>
        <v>0</v>
      </c>
      <c r="Y42" s="72">
        <f>IF(qualitativ!T42=250,1,0)</f>
        <v>0</v>
      </c>
      <c r="Z42" s="72">
        <f>IF(qualitativ!U42=350,1,0)</f>
        <v>0</v>
      </c>
      <c r="AA42" s="72">
        <f>IF(qualitativ!V42=1500,1,0)</f>
        <v>0</v>
      </c>
      <c r="AB42" s="72">
        <f t="shared" si="5"/>
        <v>0</v>
      </c>
      <c r="AC42" s="72">
        <f>IF(qualitativ!W42=300,1,0)</f>
        <v>0</v>
      </c>
      <c r="AD42" s="72">
        <f>IF(qualitativ!X42=736,1,0)</f>
        <v>0</v>
      </c>
      <c r="AE42" s="72">
        <f>IF(qualitativ!Y42=699,1,0)</f>
        <v>0</v>
      </c>
      <c r="AF42" s="72">
        <f>IF(qualitativ!Z42=354,1,0)</f>
        <v>0</v>
      </c>
      <c r="AG42" s="72">
        <f t="shared" si="6"/>
        <v>0</v>
      </c>
      <c r="AH42" s="72">
        <f>IF(qualitativ!AA42=4500,1,0)</f>
        <v>0</v>
      </c>
      <c r="AI42" s="72">
        <f>IF(qualitativ!AB42=64000,1,0)</f>
        <v>0</v>
      </c>
      <c r="AJ42" s="72">
        <f>IF(qualitativ!AC42=2500,1,0)</f>
        <v>0</v>
      </c>
      <c r="AK42" s="72">
        <f>IF(qualitativ!AD42=49000,1,0)</f>
        <v>0</v>
      </c>
      <c r="AL42" s="72">
        <f t="shared" si="7"/>
        <v>0</v>
      </c>
      <c r="AM42" s="72">
        <f>IF(qualitativ!AE42=584,1,0)</f>
        <v>0</v>
      </c>
      <c r="AN42" s="72">
        <f>IF(qualitativ!AF42=1324,1,0)</f>
        <v>0</v>
      </c>
      <c r="AO42" s="72">
        <f t="shared" si="8"/>
        <v>0</v>
      </c>
      <c r="AP42" s="72">
        <f>IF(qualitativ!AG42=644,1,0)</f>
        <v>0</v>
      </c>
      <c r="AQ42" s="72">
        <f>IF(qualitativ!AH42=272,1,0)</f>
        <v>0</v>
      </c>
      <c r="AR42" s="72">
        <f t="shared" si="9"/>
        <v>0</v>
      </c>
      <c r="AS42" s="72">
        <f>IF(OR(qualitativ!AI42="35-4",qualitativ!AI42="35-4=31"),1,0)</f>
        <v>0</v>
      </c>
      <c r="AT42" s="72">
        <f>IF(qualitativ!AJ42=31,1,0)</f>
        <v>0</v>
      </c>
      <c r="AU42" s="72">
        <f t="shared" si="10"/>
        <v>0</v>
      </c>
      <c r="AV42" s="72">
        <f>IF(qualitativ!AK42=6,1,0)</f>
        <v>0</v>
      </c>
      <c r="AW42" s="72">
        <f>IF(qualitativ!AL42=80,1,0)</f>
        <v>0</v>
      </c>
      <c r="AX42" s="72">
        <f>IF(qualitativ!AM42=32,1,0)</f>
        <v>0</v>
      </c>
      <c r="AY42" s="72">
        <f>IF(qualitativ!AN42=63,1,0)</f>
        <v>0</v>
      </c>
      <c r="AZ42" s="72">
        <f>IF(AND(qualitativ!AO42=0,ISBLANK(qualitativ!AO42)=FALSE),1,0)</f>
        <v>0</v>
      </c>
      <c r="BA42" s="72">
        <f>IF(qualitativ!AP42=35,1,0)</f>
        <v>0</v>
      </c>
      <c r="BB42" s="72">
        <f t="shared" si="11"/>
        <v>0</v>
      </c>
      <c r="BC42" s="72">
        <f>IF(qualitativ!AQ42=8,1,0)</f>
        <v>0</v>
      </c>
      <c r="BD42" s="72">
        <f>IF(qualitativ!AR42=1,1,0)</f>
        <v>0</v>
      </c>
      <c r="BE42" s="72">
        <f>IF(qualitativ!AS42=7,1,0)</f>
        <v>0</v>
      </c>
      <c r="BF42" s="72">
        <f>IF(qualitativ!AT42=8,1,0)</f>
        <v>0</v>
      </c>
      <c r="BG42" s="72">
        <f>IF(qualitativ!AU42=6,1,0)</f>
        <v>0</v>
      </c>
      <c r="BH42" s="72">
        <f>IF(qualitativ!AV42=7,1,0)</f>
        <v>0</v>
      </c>
      <c r="BI42" s="72">
        <f t="shared" si="12"/>
        <v>0</v>
      </c>
      <c r="BJ42" s="72">
        <f>IF(qualitativ!AW42=35000,1,0)</f>
        <v>0</v>
      </c>
      <c r="BK42" s="72">
        <f>IF(qualitativ!AX42=1000,1,0)</f>
        <v>0</v>
      </c>
      <c r="BL42" s="72">
        <f>IF(qualitativ!AY42=600,1,0)</f>
        <v>0</v>
      </c>
      <c r="BM42" s="72">
        <f>IF(qualitativ!AZ42=600,1,0)</f>
        <v>0</v>
      </c>
      <c r="BN42" s="72">
        <f t="shared" si="13"/>
        <v>0</v>
      </c>
      <c r="BO42" s="72">
        <f>IF(OR(qualitativ!BA42="8*6",qualitativ!BA42="6*8",qualitativ!BA42="8*6=48",qualitativ!BA42="6*8=48"),1,0)</f>
        <v>0</v>
      </c>
      <c r="BP42" s="72">
        <f>IF(OR(qualitativ!BB42=3),1,0)</f>
        <v>0</v>
      </c>
      <c r="BQ42" s="72">
        <f>IF(OR(qualitativ!BC42=1),1,0)</f>
        <v>0</v>
      </c>
      <c r="BR42" s="72">
        <f>IF(OR(qualitativ!BD42=2),1,0)</f>
        <v>0</v>
      </c>
      <c r="BS42" s="72">
        <f t="shared" si="14"/>
        <v>0</v>
      </c>
      <c r="BT42" s="73">
        <f t="shared" si="15"/>
        <v>0</v>
      </c>
      <c r="BU42" s="74">
        <f t="shared" si="16"/>
        <v>0</v>
      </c>
      <c r="BV42" s="73">
        <f>COUNTIF(qualitativ!C42:BD42,999)</f>
        <v>0</v>
      </c>
    </row>
    <row r="43" spans="1:74" x14ac:dyDescent="0.2">
      <c r="A43" s="19">
        <f>qualitativ!A43</f>
        <v>0</v>
      </c>
      <c r="B43" s="19">
        <f>qualitativ!B43</f>
        <v>0</v>
      </c>
      <c r="C43" s="72">
        <f>IF(qualitativ!C43=5089,1,0)</f>
        <v>0</v>
      </c>
      <c r="D43" s="72">
        <f>IF(qualitativ!D43=43005,1,0)</f>
        <v>0</v>
      </c>
      <c r="E43" s="72">
        <f>IF(qualitativ!E43=300500,1,0)</f>
        <v>0</v>
      </c>
      <c r="F43" s="72">
        <f t="shared" si="0"/>
        <v>0</v>
      </c>
      <c r="G43" s="72">
        <f>IF(qualitativ!F43="&gt;",1,0)</f>
        <v>0</v>
      </c>
      <c r="H43" s="72">
        <f>IF(qualitativ!G43="&gt;",1,0)</f>
        <v>0</v>
      </c>
      <c r="I43" s="72">
        <f>IF(qualitativ!H43="&lt;",1,0)</f>
        <v>0</v>
      </c>
      <c r="J43" s="72">
        <f t="shared" si="1"/>
        <v>0</v>
      </c>
      <c r="K43" s="72">
        <f>IF(qualitativ!I43=9900,1,0)</f>
        <v>0</v>
      </c>
      <c r="L43" s="72">
        <f>IF(qualitativ!J43=4600,1,0)</f>
        <v>0</v>
      </c>
      <c r="M43" s="72">
        <f>IF(qualitativ!K43=4000,1,0)</f>
        <v>0</v>
      </c>
      <c r="N43" s="72">
        <f t="shared" si="2"/>
        <v>0</v>
      </c>
      <c r="O43" s="72">
        <f>IF(qualitativ!L43=6999,1,0)</f>
        <v>0</v>
      </c>
      <c r="P43" s="72">
        <f>IF(qualitativ!M43=3490,1,0)</f>
        <v>0</v>
      </c>
      <c r="Q43" s="72">
        <f>IF(qualitativ!N43=3900,1,0)</f>
        <v>0</v>
      </c>
      <c r="R43" s="72">
        <f t="shared" si="3"/>
        <v>0</v>
      </c>
      <c r="S43" s="72">
        <f>IF(qualitativ!O43=7000,1,0)</f>
        <v>0</v>
      </c>
      <c r="T43" s="72">
        <f>IF(qualitativ!P43=5300,1,0)</f>
        <v>0</v>
      </c>
      <c r="U43" s="72">
        <f>IF(qualitativ!Q43=4080,1,0)</f>
        <v>0</v>
      </c>
      <c r="V43" s="72">
        <f>IF(qualitativ!R43=12500,1,0)</f>
        <v>0</v>
      </c>
      <c r="W43" s="72">
        <f t="shared" si="4"/>
        <v>0</v>
      </c>
      <c r="X43" s="72">
        <f>IF(qualitativ!S43=500,1,0)</f>
        <v>0</v>
      </c>
      <c r="Y43" s="72">
        <f>IF(qualitativ!T43=250,1,0)</f>
        <v>0</v>
      </c>
      <c r="Z43" s="72">
        <f>IF(qualitativ!U43=350,1,0)</f>
        <v>0</v>
      </c>
      <c r="AA43" s="72">
        <f>IF(qualitativ!V43=1500,1,0)</f>
        <v>0</v>
      </c>
      <c r="AB43" s="72">
        <f t="shared" si="5"/>
        <v>0</v>
      </c>
      <c r="AC43" s="72">
        <f>IF(qualitativ!W43=300,1,0)</f>
        <v>0</v>
      </c>
      <c r="AD43" s="72">
        <f>IF(qualitativ!X43=736,1,0)</f>
        <v>0</v>
      </c>
      <c r="AE43" s="72">
        <f>IF(qualitativ!Y43=699,1,0)</f>
        <v>0</v>
      </c>
      <c r="AF43" s="72">
        <f>IF(qualitativ!Z43=354,1,0)</f>
        <v>0</v>
      </c>
      <c r="AG43" s="72">
        <f t="shared" si="6"/>
        <v>0</v>
      </c>
      <c r="AH43" s="72">
        <f>IF(qualitativ!AA43=4500,1,0)</f>
        <v>0</v>
      </c>
      <c r="AI43" s="72">
        <f>IF(qualitativ!AB43=64000,1,0)</f>
        <v>0</v>
      </c>
      <c r="AJ43" s="72">
        <f>IF(qualitativ!AC43=2500,1,0)</f>
        <v>0</v>
      </c>
      <c r="AK43" s="72">
        <f>IF(qualitativ!AD43=49000,1,0)</f>
        <v>0</v>
      </c>
      <c r="AL43" s="72">
        <f t="shared" si="7"/>
        <v>0</v>
      </c>
      <c r="AM43" s="72">
        <f>IF(qualitativ!AE43=584,1,0)</f>
        <v>0</v>
      </c>
      <c r="AN43" s="72">
        <f>IF(qualitativ!AF43=1324,1,0)</f>
        <v>0</v>
      </c>
      <c r="AO43" s="72">
        <f t="shared" si="8"/>
        <v>0</v>
      </c>
      <c r="AP43" s="72">
        <f>IF(qualitativ!AG43=644,1,0)</f>
        <v>0</v>
      </c>
      <c r="AQ43" s="72">
        <f>IF(qualitativ!AH43=272,1,0)</f>
        <v>0</v>
      </c>
      <c r="AR43" s="72">
        <f t="shared" si="9"/>
        <v>0</v>
      </c>
      <c r="AS43" s="72">
        <f>IF(OR(qualitativ!AI43="35-4",qualitativ!AI43="35-4=31"),1,0)</f>
        <v>0</v>
      </c>
      <c r="AT43" s="72">
        <f>IF(qualitativ!AJ43=31,1,0)</f>
        <v>0</v>
      </c>
      <c r="AU43" s="72">
        <f t="shared" si="10"/>
        <v>0</v>
      </c>
      <c r="AV43" s="72">
        <f>IF(qualitativ!AK43=6,1,0)</f>
        <v>0</v>
      </c>
      <c r="AW43" s="72">
        <f>IF(qualitativ!AL43=80,1,0)</f>
        <v>0</v>
      </c>
      <c r="AX43" s="72">
        <f>IF(qualitativ!AM43=32,1,0)</f>
        <v>0</v>
      </c>
      <c r="AY43" s="72">
        <f>IF(qualitativ!AN43=63,1,0)</f>
        <v>0</v>
      </c>
      <c r="AZ43" s="72">
        <f>IF(AND(qualitativ!AO43=0,ISBLANK(qualitativ!AO43)=FALSE),1,0)</f>
        <v>0</v>
      </c>
      <c r="BA43" s="72">
        <f>IF(qualitativ!AP43=35,1,0)</f>
        <v>0</v>
      </c>
      <c r="BB43" s="72">
        <f t="shared" si="11"/>
        <v>0</v>
      </c>
      <c r="BC43" s="72">
        <f>IF(qualitativ!AQ43=8,1,0)</f>
        <v>0</v>
      </c>
      <c r="BD43" s="72">
        <f>IF(qualitativ!AR43=1,1,0)</f>
        <v>0</v>
      </c>
      <c r="BE43" s="72">
        <f>IF(qualitativ!AS43=7,1,0)</f>
        <v>0</v>
      </c>
      <c r="BF43" s="72">
        <f>IF(qualitativ!AT43=8,1,0)</f>
        <v>0</v>
      </c>
      <c r="BG43" s="72">
        <f>IF(qualitativ!AU43=6,1,0)</f>
        <v>0</v>
      </c>
      <c r="BH43" s="72">
        <f>IF(qualitativ!AV43=7,1,0)</f>
        <v>0</v>
      </c>
      <c r="BI43" s="72">
        <f t="shared" si="12"/>
        <v>0</v>
      </c>
      <c r="BJ43" s="72">
        <f>IF(qualitativ!AW43=35000,1,0)</f>
        <v>0</v>
      </c>
      <c r="BK43" s="72">
        <f>IF(qualitativ!AX43=1000,1,0)</f>
        <v>0</v>
      </c>
      <c r="BL43" s="72">
        <f>IF(qualitativ!AY43=600,1,0)</f>
        <v>0</v>
      </c>
      <c r="BM43" s="72">
        <f>IF(qualitativ!AZ43=600,1,0)</f>
        <v>0</v>
      </c>
      <c r="BN43" s="72">
        <f t="shared" si="13"/>
        <v>0</v>
      </c>
      <c r="BO43" s="72">
        <f>IF(OR(qualitativ!BA43="8*6",qualitativ!BA43="6*8",qualitativ!BA43="8*6=48",qualitativ!BA43="6*8=48"),1,0)</f>
        <v>0</v>
      </c>
      <c r="BP43" s="72">
        <f>IF(OR(qualitativ!BB43=3),1,0)</f>
        <v>0</v>
      </c>
      <c r="BQ43" s="72">
        <f>IF(OR(qualitativ!BC43=1),1,0)</f>
        <v>0</v>
      </c>
      <c r="BR43" s="72">
        <f>IF(OR(qualitativ!BD43=2),1,0)</f>
        <v>0</v>
      </c>
      <c r="BS43" s="72">
        <f t="shared" si="14"/>
        <v>0</v>
      </c>
      <c r="BT43" s="73">
        <f t="shared" si="15"/>
        <v>0</v>
      </c>
      <c r="BU43" s="74">
        <f t="shared" si="16"/>
        <v>0</v>
      </c>
      <c r="BV43" s="73">
        <f>COUNTIF(qualitativ!C43:BD43,999)</f>
        <v>0</v>
      </c>
    </row>
    <row r="44" spans="1:74" x14ac:dyDescent="0.2">
      <c r="A44" s="19">
        <f>qualitativ!A44</f>
        <v>0</v>
      </c>
      <c r="B44" s="19">
        <f>qualitativ!B44</f>
        <v>0</v>
      </c>
      <c r="C44" s="72">
        <f>IF(qualitativ!C44=5089,1,0)</f>
        <v>0</v>
      </c>
      <c r="D44" s="72">
        <f>IF(qualitativ!D44=43005,1,0)</f>
        <v>0</v>
      </c>
      <c r="E44" s="72">
        <f>IF(qualitativ!E44=300500,1,0)</f>
        <v>0</v>
      </c>
      <c r="F44" s="72">
        <f t="shared" si="0"/>
        <v>0</v>
      </c>
      <c r="G44" s="72">
        <f>IF(qualitativ!F44="&gt;",1,0)</f>
        <v>0</v>
      </c>
      <c r="H44" s="72">
        <f>IF(qualitativ!G44="&gt;",1,0)</f>
        <v>0</v>
      </c>
      <c r="I44" s="72">
        <f>IF(qualitativ!H44="&lt;",1,0)</f>
        <v>0</v>
      </c>
      <c r="J44" s="72">
        <f t="shared" si="1"/>
        <v>0</v>
      </c>
      <c r="K44" s="72">
        <f>IF(qualitativ!I44=9900,1,0)</f>
        <v>0</v>
      </c>
      <c r="L44" s="72">
        <f>IF(qualitativ!J44=4600,1,0)</f>
        <v>0</v>
      </c>
      <c r="M44" s="72">
        <f>IF(qualitativ!K44=4000,1,0)</f>
        <v>0</v>
      </c>
      <c r="N44" s="72">
        <f t="shared" si="2"/>
        <v>0</v>
      </c>
      <c r="O44" s="72">
        <f>IF(qualitativ!L44=6999,1,0)</f>
        <v>0</v>
      </c>
      <c r="P44" s="72">
        <f>IF(qualitativ!M44=3490,1,0)</f>
        <v>0</v>
      </c>
      <c r="Q44" s="72">
        <f>IF(qualitativ!N44=3900,1,0)</f>
        <v>0</v>
      </c>
      <c r="R44" s="72">
        <f t="shared" si="3"/>
        <v>0</v>
      </c>
      <c r="S44" s="72">
        <f>IF(qualitativ!O44=7000,1,0)</f>
        <v>0</v>
      </c>
      <c r="T44" s="72">
        <f>IF(qualitativ!P44=5300,1,0)</f>
        <v>0</v>
      </c>
      <c r="U44" s="72">
        <f>IF(qualitativ!Q44=4080,1,0)</f>
        <v>0</v>
      </c>
      <c r="V44" s="72">
        <f>IF(qualitativ!R44=12500,1,0)</f>
        <v>0</v>
      </c>
      <c r="W44" s="72">
        <f t="shared" si="4"/>
        <v>0</v>
      </c>
      <c r="X44" s="72">
        <f>IF(qualitativ!S44=500,1,0)</f>
        <v>0</v>
      </c>
      <c r="Y44" s="72">
        <f>IF(qualitativ!T44=250,1,0)</f>
        <v>0</v>
      </c>
      <c r="Z44" s="72">
        <f>IF(qualitativ!U44=350,1,0)</f>
        <v>0</v>
      </c>
      <c r="AA44" s="72">
        <f>IF(qualitativ!V44=1500,1,0)</f>
        <v>0</v>
      </c>
      <c r="AB44" s="72">
        <f t="shared" si="5"/>
        <v>0</v>
      </c>
      <c r="AC44" s="72">
        <f>IF(qualitativ!W44=300,1,0)</f>
        <v>0</v>
      </c>
      <c r="AD44" s="72">
        <f>IF(qualitativ!X44=736,1,0)</f>
        <v>0</v>
      </c>
      <c r="AE44" s="72">
        <f>IF(qualitativ!Y44=699,1,0)</f>
        <v>0</v>
      </c>
      <c r="AF44" s="72">
        <f>IF(qualitativ!Z44=354,1,0)</f>
        <v>0</v>
      </c>
      <c r="AG44" s="72">
        <f t="shared" si="6"/>
        <v>0</v>
      </c>
      <c r="AH44" s="72">
        <f>IF(qualitativ!AA44=4500,1,0)</f>
        <v>0</v>
      </c>
      <c r="AI44" s="72">
        <f>IF(qualitativ!AB44=64000,1,0)</f>
        <v>0</v>
      </c>
      <c r="AJ44" s="72">
        <f>IF(qualitativ!AC44=2500,1,0)</f>
        <v>0</v>
      </c>
      <c r="AK44" s="72">
        <f>IF(qualitativ!AD44=49000,1,0)</f>
        <v>0</v>
      </c>
      <c r="AL44" s="72">
        <f t="shared" si="7"/>
        <v>0</v>
      </c>
      <c r="AM44" s="72">
        <f>IF(qualitativ!AE44=584,1,0)</f>
        <v>0</v>
      </c>
      <c r="AN44" s="72">
        <f>IF(qualitativ!AF44=1324,1,0)</f>
        <v>0</v>
      </c>
      <c r="AO44" s="72">
        <f t="shared" si="8"/>
        <v>0</v>
      </c>
      <c r="AP44" s="72">
        <f>IF(qualitativ!AG44=644,1,0)</f>
        <v>0</v>
      </c>
      <c r="AQ44" s="72">
        <f>IF(qualitativ!AH44=272,1,0)</f>
        <v>0</v>
      </c>
      <c r="AR44" s="72">
        <f t="shared" si="9"/>
        <v>0</v>
      </c>
      <c r="AS44" s="72">
        <f>IF(OR(qualitativ!AI44="35-4",qualitativ!AI44="35-4=31"),1,0)</f>
        <v>0</v>
      </c>
      <c r="AT44" s="72">
        <f>IF(qualitativ!AJ44=31,1,0)</f>
        <v>0</v>
      </c>
      <c r="AU44" s="72">
        <f t="shared" si="10"/>
        <v>0</v>
      </c>
      <c r="AV44" s="72">
        <f>IF(qualitativ!AK44=6,1,0)</f>
        <v>0</v>
      </c>
      <c r="AW44" s="72">
        <f>IF(qualitativ!AL44=80,1,0)</f>
        <v>0</v>
      </c>
      <c r="AX44" s="72">
        <f>IF(qualitativ!AM44=32,1,0)</f>
        <v>0</v>
      </c>
      <c r="AY44" s="72">
        <f>IF(qualitativ!AN44=63,1,0)</f>
        <v>0</v>
      </c>
      <c r="AZ44" s="72">
        <f>IF(AND(qualitativ!AO44=0,ISBLANK(qualitativ!AO44)=FALSE),1,0)</f>
        <v>0</v>
      </c>
      <c r="BA44" s="72">
        <f>IF(qualitativ!AP44=35,1,0)</f>
        <v>0</v>
      </c>
      <c r="BB44" s="72">
        <f t="shared" si="11"/>
        <v>0</v>
      </c>
      <c r="BC44" s="72">
        <f>IF(qualitativ!AQ44=8,1,0)</f>
        <v>0</v>
      </c>
      <c r="BD44" s="72">
        <f>IF(qualitativ!AR44=1,1,0)</f>
        <v>0</v>
      </c>
      <c r="BE44" s="72">
        <f>IF(qualitativ!AS44=7,1,0)</f>
        <v>0</v>
      </c>
      <c r="BF44" s="72">
        <f>IF(qualitativ!AT44=8,1,0)</f>
        <v>0</v>
      </c>
      <c r="BG44" s="72">
        <f>IF(qualitativ!AU44=6,1,0)</f>
        <v>0</v>
      </c>
      <c r="BH44" s="72">
        <f>IF(qualitativ!AV44=7,1,0)</f>
        <v>0</v>
      </c>
      <c r="BI44" s="72">
        <f t="shared" si="12"/>
        <v>0</v>
      </c>
      <c r="BJ44" s="72">
        <f>IF(qualitativ!AW44=35000,1,0)</f>
        <v>0</v>
      </c>
      <c r="BK44" s="72">
        <f>IF(qualitativ!AX44=1000,1,0)</f>
        <v>0</v>
      </c>
      <c r="BL44" s="72">
        <f>IF(qualitativ!AY44=600,1,0)</f>
        <v>0</v>
      </c>
      <c r="BM44" s="72">
        <f>IF(qualitativ!AZ44=600,1,0)</f>
        <v>0</v>
      </c>
      <c r="BN44" s="72">
        <f t="shared" si="13"/>
        <v>0</v>
      </c>
      <c r="BO44" s="72">
        <f>IF(OR(qualitativ!BA44="8*6",qualitativ!BA44="6*8",qualitativ!BA44="8*6=48",qualitativ!BA44="6*8=48"),1,0)</f>
        <v>0</v>
      </c>
      <c r="BP44" s="72">
        <f>IF(OR(qualitativ!BB44=3),1,0)</f>
        <v>0</v>
      </c>
      <c r="BQ44" s="72">
        <f>IF(OR(qualitativ!BC44=1),1,0)</f>
        <v>0</v>
      </c>
      <c r="BR44" s="72">
        <f>IF(OR(qualitativ!BD44=2),1,0)</f>
        <v>0</v>
      </c>
      <c r="BS44" s="72">
        <f t="shared" si="14"/>
        <v>0</v>
      </c>
      <c r="BT44" s="73">
        <f t="shared" si="15"/>
        <v>0</v>
      </c>
      <c r="BU44" s="74">
        <f t="shared" si="16"/>
        <v>0</v>
      </c>
      <c r="BV44" s="73">
        <f>COUNTIF(qualitativ!C44:BD44,999)</f>
        <v>0</v>
      </c>
    </row>
    <row r="45" spans="1:74" x14ac:dyDescent="0.2">
      <c r="A45" s="19">
        <f>qualitativ!A45</f>
        <v>0</v>
      </c>
      <c r="B45" s="19">
        <f>qualitativ!B45</f>
        <v>0</v>
      </c>
      <c r="C45" s="72">
        <f>IF(qualitativ!C45=5089,1,0)</f>
        <v>0</v>
      </c>
      <c r="D45" s="72">
        <f>IF(qualitativ!D45=43005,1,0)</f>
        <v>0</v>
      </c>
      <c r="E45" s="72">
        <f>IF(qualitativ!E45=300500,1,0)</f>
        <v>0</v>
      </c>
      <c r="F45" s="72">
        <f t="shared" si="0"/>
        <v>0</v>
      </c>
      <c r="G45" s="72">
        <f>IF(qualitativ!F45="&gt;",1,0)</f>
        <v>0</v>
      </c>
      <c r="H45" s="72">
        <f>IF(qualitativ!G45="&gt;",1,0)</f>
        <v>0</v>
      </c>
      <c r="I45" s="72">
        <f>IF(qualitativ!H45="&lt;",1,0)</f>
        <v>0</v>
      </c>
      <c r="J45" s="72">
        <f t="shared" si="1"/>
        <v>0</v>
      </c>
      <c r="K45" s="72">
        <f>IF(qualitativ!I45=9900,1,0)</f>
        <v>0</v>
      </c>
      <c r="L45" s="72">
        <f>IF(qualitativ!J45=4600,1,0)</f>
        <v>0</v>
      </c>
      <c r="M45" s="72">
        <f>IF(qualitativ!K45=4000,1,0)</f>
        <v>0</v>
      </c>
      <c r="N45" s="72">
        <f t="shared" si="2"/>
        <v>0</v>
      </c>
      <c r="O45" s="72">
        <f>IF(qualitativ!L45=6999,1,0)</f>
        <v>0</v>
      </c>
      <c r="P45" s="72">
        <f>IF(qualitativ!M45=3490,1,0)</f>
        <v>0</v>
      </c>
      <c r="Q45" s="72">
        <f>IF(qualitativ!N45=3900,1,0)</f>
        <v>0</v>
      </c>
      <c r="R45" s="72">
        <f t="shared" si="3"/>
        <v>0</v>
      </c>
      <c r="S45" s="72">
        <f>IF(qualitativ!O45=7000,1,0)</f>
        <v>0</v>
      </c>
      <c r="T45" s="72">
        <f>IF(qualitativ!P45=5300,1,0)</f>
        <v>0</v>
      </c>
      <c r="U45" s="72">
        <f>IF(qualitativ!Q45=4080,1,0)</f>
        <v>0</v>
      </c>
      <c r="V45" s="72">
        <f>IF(qualitativ!R45=12500,1,0)</f>
        <v>0</v>
      </c>
      <c r="W45" s="72">
        <f t="shared" si="4"/>
        <v>0</v>
      </c>
      <c r="X45" s="72">
        <f>IF(qualitativ!S45=500,1,0)</f>
        <v>0</v>
      </c>
      <c r="Y45" s="72">
        <f>IF(qualitativ!T45=250,1,0)</f>
        <v>0</v>
      </c>
      <c r="Z45" s="72">
        <f>IF(qualitativ!U45=350,1,0)</f>
        <v>0</v>
      </c>
      <c r="AA45" s="72">
        <f>IF(qualitativ!V45=1500,1,0)</f>
        <v>0</v>
      </c>
      <c r="AB45" s="72">
        <f t="shared" si="5"/>
        <v>0</v>
      </c>
      <c r="AC45" s="72">
        <f>IF(qualitativ!W45=300,1,0)</f>
        <v>0</v>
      </c>
      <c r="AD45" s="72">
        <f>IF(qualitativ!X45=736,1,0)</f>
        <v>0</v>
      </c>
      <c r="AE45" s="72">
        <f>IF(qualitativ!Y45=699,1,0)</f>
        <v>0</v>
      </c>
      <c r="AF45" s="72">
        <f>IF(qualitativ!Z45=354,1,0)</f>
        <v>0</v>
      </c>
      <c r="AG45" s="72">
        <f t="shared" si="6"/>
        <v>0</v>
      </c>
      <c r="AH45" s="72">
        <f>IF(qualitativ!AA45=4500,1,0)</f>
        <v>0</v>
      </c>
      <c r="AI45" s="72">
        <f>IF(qualitativ!AB45=64000,1,0)</f>
        <v>0</v>
      </c>
      <c r="AJ45" s="72">
        <f>IF(qualitativ!AC45=2500,1,0)</f>
        <v>0</v>
      </c>
      <c r="AK45" s="72">
        <f>IF(qualitativ!AD45=49000,1,0)</f>
        <v>0</v>
      </c>
      <c r="AL45" s="72">
        <f t="shared" si="7"/>
        <v>0</v>
      </c>
      <c r="AM45" s="72">
        <f>IF(qualitativ!AE45=584,1,0)</f>
        <v>0</v>
      </c>
      <c r="AN45" s="72">
        <f>IF(qualitativ!AF45=1324,1,0)</f>
        <v>0</v>
      </c>
      <c r="AO45" s="72">
        <f t="shared" si="8"/>
        <v>0</v>
      </c>
      <c r="AP45" s="72">
        <f>IF(qualitativ!AG45=644,1,0)</f>
        <v>0</v>
      </c>
      <c r="AQ45" s="72">
        <f>IF(qualitativ!AH45=272,1,0)</f>
        <v>0</v>
      </c>
      <c r="AR45" s="72">
        <f t="shared" si="9"/>
        <v>0</v>
      </c>
      <c r="AS45" s="72">
        <f>IF(OR(qualitativ!AI45="35-4",qualitativ!AI45="35-4=31"),1,0)</f>
        <v>0</v>
      </c>
      <c r="AT45" s="72">
        <f>IF(qualitativ!AJ45=31,1,0)</f>
        <v>0</v>
      </c>
      <c r="AU45" s="72">
        <f t="shared" si="10"/>
        <v>0</v>
      </c>
      <c r="AV45" s="72">
        <f>IF(qualitativ!AK45=6,1,0)</f>
        <v>0</v>
      </c>
      <c r="AW45" s="72">
        <f>IF(qualitativ!AL45=80,1,0)</f>
        <v>0</v>
      </c>
      <c r="AX45" s="72">
        <f>IF(qualitativ!AM45=32,1,0)</f>
        <v>0</v>
      </c>
      <c r="AY45" s="72">
        <f>IF(qualitativ!AN45=63,1,0)</f>
        <v>0</v>
      </c>
      <c r="AZ45" s="72">
        <f>IF(AND(qualitativ!AO45=0,ISBLANK(qualitativ!AO45)=FALSE),1,0)</f>
        <v>0</v>
      </c>
      <c r="BA45" s="72">
        <f>IF(qualitativ!AP45=35,1,0)</f>
        <v>0</v>
      </c>
      <c r="BB45" s="72">
        <f t="shared" si="11"/>
        <v>0</v>
      </c>
      <c r="BC45" s="72">
        <f>IF(qualitativ!AQ45=8,1,0)</f>
        <v>0</v>
      </c>
      <c r="BD45" s="72">
        <f>IF(qualitativ!AR45=1,1,0)</f>
        <v>0</v>
      </c>
      <c r="BE45" s="72">
        <f>IF(qualitativ!AS45=7,1,0)</f>
        <v>0</v>
      </c>
      <c r="BF45" s="72">
        <f>IF(qualitativ!AT45=8,1,0)</f>
        <v>0</v>
      </c>
      <c r="BG45" s="72">
        <f>IF(qualitativ!AU45=6,1,0)</f>
        <v>0</v>
      </c>
      <c r="BH45" s="72">
        <f>IF(qualitativ!AV45=7,1,0)</f>
        <v>0</v>
      </c>
      <c r="BI45" s="72">
        <f t="shared" si="12"/>
        <v>0</v>
      </c>
      <c r="BJ45" s="72">
        <f>IF(qualitativ!AW45=35000,1,0)</f>
        <v>0</v>
      </c>
      <c r="BK45" s="72">
        <f>IF(qualitativ!AX45=1000,1,0)</f>
        <v>0</v>
      </c>
      <c r="BL45" s="72">
        <f>IF(qualitativ!AY45=600,1,0)</f>
        <v>0</v>
      </c>
      <c r="BM45" s="72">
        <f>IF(qualitativ!AZ45=600,1,0)</f>
        <v>0</v>
      </c>
      <c r="BN45" s="72">
        <f t="shared" si="13"/>
        <v>0</v>
      </c>
      <c r="BO45" s="72">
        <f>IF(OR(qualitativ!BA45="8*6",qualitativ!BA45="6*8",qualitativ!BA45="8*6=48",qualitativ!BA45="6*8=48"),1,0)</f>
        <v>0</v>
      </c>
      <c r="BP45" s="72">
        <f>IF(OR(qualitativ!BB45=3),1,0)</f>
        <v>0</v>
      </c>
      <c r="BQ45" s="72">
        <f>IF(OR(qualitativ!BC45=1),1,0)</f>
        <v>0</v>
      </c>
      <c r="BR45" s="72">
        <f>IF(OR(qualitativ!BD45=2),1,0)</f>
        <v>0</v>
      </c>
      <c r="BS45" s="72">
        <f t="shared" si="14"/>
        <v>0</v>
      </c>
      <c r="BT45" s="73">
        <f t="shared" si="15"/>
        <v>0</v>
      </c>
      <c r="BU45" s="74">
        <f t="shared" si="16"/>
        <v>0</v>
      </c>
      <c r="BV45" s="73">
        <f>COUNTIF(qualitativ!C45:BD45,999)</f>
        <v>0</v>
      </c>
    </row>
    <row r="46" spans="1:74" x14ac:dyDescent="0.2">
      <c r="A46" s="19">
        <f>qualitativ!A46</f>
        <v>0</v>
      </c>
      <c r="B46" s="19">
        <f>qualitativ!B46</f>
        <v>0</v>
      </c>
      <c r="C46" s="72">
        <f>IF(qualitativ!C46=5089,1,0)</f>
        <v>0</v>
      </c>
      <c r="D46" s="72">
        <f>IF(qualitativ!D46=43005,1,0)</f>
        <v>0</v>
      </c>
      <c r="E46" s="72">
        <f>IF(qualitativ!E46=300500,1,0)</f>
        <v>0</v>
      </c>
      <c r="F46" s="72">
        <f t="shared" si="0"/>
        <v>0</v>
      </c>
      <c r="G46" s="72">
        <f>IF(qualitativ!F46="&gt;",1,0)</f>
        <v>0</v>
      </c>
      <c r="H46" s="72">
        <f>IF(qualitativ!G46="&gt;",1,0)</f>
        <v>0</v>
      </c>
      <c r="I46" s="72">
        <f>IF(qualitativ!H46="&lt;",1,0)</f>
        <v>0</v>
      </c>
      <c r="J46" s="72">
        <f t="shared" si="1"/>
        <v>0</v>
      </c>
      <c r="K46" s="72">
        <f>IF(qualitativ!I46=9900,1,0)</f>
        <v>0</v>
      </c>
      <c r="L46" s="72">
        <f>IF(qualitativ!J46=4600,1,0)</f>
        <v>0</v>
      </c>
      <c r="M46" s="72">
        <f>IF(qualitativ!K46=4000,1,0)</f>
        <v>0</v>
      </c>
      <c r="N46" s="72">
        <f t="shared" si="2"/>
        <v>0</v>
      </c>
      <c r="O46" s="72">
        <f>IF(qualitativ!L46=6999,1,0)</f>
        <v>0</v>
      </c>
      <c r="P46" s="72">
        <f>IF(qualitativ!M46=3490,1,0)</f>
        <v>0</v>
      </c>
      <c r="Q46" s="72">
        <f>IF(qualitativ!N46=3900,1,0)</f>
        <v>0</v>
      </c>
      <c r="R46" s="72">
        <f t="shared" si="3"/>
        <v>0</v>
      </c>
      <c r="S46" s="72">
        <f>IF(qualitativ!O46=7000,1,0)</f>
        <v>0</v>
      </c>
      <c r="T46" s="72">
        <f>IF(qualitativ!P46=5300,1,0)</f>
        <v>0</v>
      </c>
      <c r="U46" s="72">
        <f>IF(qualitativ!Q46=4080,1,0)</f>
        <v>0</v>
      </c>
      <c r="V46" s="72">
        <f>IF(qualitativ!R46=12500,1,0)</f>
        <v>0</v>
      </c>
      <c r="W46" s="72">
        <f t="shared" si="4"/>
        <v>0</v>
      </c>
      <c r="X46" s="72">
        <f>IF(qualitativ!S46=500,1,0)</f>
        <v>0</v>
      </c>
      <c r="Y46" s="72">
        <f>IF(qualitativ!T46=250,1,0)</f>
        <v>0</v>
      </c>
      <c r="Z46" s="72">
        <f>IF(qualitativ!U46=350,1,0)</f>
        <v>0</v>
      </c>
      <c r="AA46" s="72">
        <f>IF(qualitativ!V46=1500,1,0)</f>
        <v>0</v>
      </c>
      <c r="AB46" s="72">
        <f t="shared" si="5"/>
        <v>0</v>
      </c>
      <c r="AC46" s="72">
        <f>IF(qualitativ!W46=300,1,0)</f>
        <v>0</v>
      </c>
      <c r="AD46" s="72">
        <f>IF(qualitativ!X46=736,1,0)</f>
        <v>0</v>
      </c>
      <c r="AE46" s="72">
        <f>IF(qualitativ!Y46=699,1,0)</f>
        <v>0</v>
      </c>
      <c r="AF46" s="72">
        <f>IF(qualitativ!Z46=354,1,0)</f>
        <v>0</v>
      </c>
      <c r="AG46" s="72">
        <f t="shared" si="6"/>
        <v>0</v>
      </c>
      <c r="AH46" s="72">
        <f>IF(qualitativ!AA46=4500,1,0)</f>
        <v>0</v>
      </c>
      <c r="AI46" s="72">
        <f>IF(qualitativ!AB46=64000,1,0)</f>
        <v>0</v>
      </c>
      <c r="AJ46" s="72">
        <f>IF(qualitativ!AC46=2500,1,0)</f>
        <v>0</v>
      </c>
      <c r="AK46" s="72">
        <f>IF(qualitativ!AD46=49000,1,0)</f>
        <v>0</v>
      </c>
      <c r="AL46" s="72">
        <f t="shared" si="7"/>
        <v>0</v>
      </c>
      <c r="AM46" s="72">
        <f>IF(qualitativ!AE46=584,1,0)</f>
        <v>0</v>
      </c>
      <c r="AN46" s="72">
        <f>IF(qualitativ!AF46=1324,1,0)</f>
        <v>0</v>
      </c>
      <c r="AO46" s="72">
        <f t="shared" si="8"/>
        <v>0</v>
      </c>
      <c r="AP46" s="72">
        <f>IF(qualitativ!AG46=644,1,0)</f>
        <v>0</v>
      </c>
      <c r="AQ46" s="72">
        <f>IF(qualitativ!AH46=272,1,0)</f>
        <v>0</v>
      </c>
      <c r="AR46" s="72">
        <f t="shared" si="9"/>
        <v>0</v>
      </c>
      <c r="AS46" s="72">
        <f>IF(OR(qualitativ!AI46="35-4",qualitativ!AI46="35-4=31"),1,0)</f>
        <v>0</v>
      </c>
      <c r="AT46" s="72">
        <f>IF(qualitativ!AJ46=31,1,0)</f>
        <v>0</v>
      </c>
      <c r="AU46" s="72">
        <f t="shared" si="10"/>
        <v>0</v>
      </c>
      <c r="AV46" s="72">
        <f>IF(qualitativ!AK46=6,1,0)</f>
        <v>0</v>
      </c>
      <c r="AW46" s="72">
        <f>IF(qualitativ!AL46=80,1,0)</f>
        <v>0</v>
      </c>
      <c r="AX46" s="72">
        <f>IF(qualitativ!AM46=32,1,0)</f>
        <v>0</v>
      </c>
      <c r="AY46" s="72">
        <f>IF(qualitativ!AN46=63,1,0)</f>
        <v>0</v>
      </c>
      <c r="AZ46" s="72">
        <f>IF(AND(qualitativ!AO46=0,ISBLANK(qualitativ!AO46)=FALSE),1,0)</f>
        <v>0</v>
      </c>
      <c r="BA46" s="72">
        <f>IF(qualitativ!AP46=35,1,0)</f>
        <v>0</v>
      </c>
      <c r="BB46" s="72">
        <f t="shared" si="11"/>
        <v>0</v>
      </c>
      <c r="BC46" s="72">
        <f>IF(qualitativ!AQ46=8,1,0)</f>
        <v>0</v>
      </c>
      <c r="BD46" s="72">
        <f>IF(qualitativ!AR46=1,1,0)</f>
        <v>0</v>
      </c>
      <c r="BE46" s="72">
        <f>IF(qualitativ!AS46=7,1,0)</f>
        <v>0</v>
      </c>
      <c r="BF46" s="72">
        <f>IF(qualitativ!AT46=8,1,0)</f>
        <v>0</v>
      </c>
      <c r="BG46" s="72">
        <f>IF(qualitativ!AU46=6,1,0)</f>
        <v>0</v>
      </c>
      <c r="BH46" s="72">
        <f>IF(qualitativ!AV46=7,1,0)</f>
        <v>0</v>
      </c>
      <c r="BI46" s="72">
        <f t="shared" si="12"/>
        <v>0</v>
      </c>
      <c r="BJ46" s="72">
        <f>IF(qualitativ!AW46=35000,1,0)</f>
        <v>0</v>
      </c>
      <c r="BK46" s="72">
        <f>IF(qualitativ!AX46=1000,1,0)</f>
        <v>0</v>
      </c>
      <c r="BL46" s="72">
        <f>IF(qualitativ!AY46=600,1,0)</f>
        <v>0</v>
      </c>
      <c r="BM46" s="72">
        <f>IF(qualitativ!AZ46=600,1,0)</f>
        <v>0</v>
      </c>
      <c r="BN46" s="72">
        <f t="shared" si="13"/>
        <v>0</v>
      </c>
      <c r="BO46" s="72">
        <f>IF(OR(qualitativ!BA46="8*6",qualitativ!BA46="6*8",qualitativ!BA46="8*6=48",qualitativ!BA46="6*8=48"),1,0)</f>
        <v>0</v>
      </c>
      <c r="BP46" s="72">
        <f>IF(OR(qualitativ!BB46=3),1,0)</f>
        <v>0</v>
      </c>
      <c r="BQ46" s="72">
        <f>IF(OR(qualitativ!BC46=1),1,0)</f>
        <v>0</v>
      </c>
      <c r="BR46" s="72">
        <f>IF(OR(qualitativ!BD46=2),1,0)</f>
        <v>0</v>
      </c>
      <c r="BS46" s="72">
        <f t="shared" si="14"/>
        <v>0</v>
      </c>
      <c r="BT46" s="73">
        <f t="shared" si="15"/>
        <v>0</v>
      </c>
      <c r="BU46" s="74">
        <f t="shared" si="16"/>
        <v>0</v>
      </c>
      <c r="BV46" s="73">
        <f>COUNTIF(qualitativ!C46:BD46,999)</f>
        <v>0</v>
      </c>
    </row>
    <row r="47" spans="1:74" x14ac:dyDescent="0.2">
      <c r="A47" s="19">
        <f>qualitativ!A47</f>
        <v>0</v>
      </c>
      <c r="B47" s="19">
        <f>qualitativ!B47</f>
        <v>0</v>
      </c>
      <c r="C47" s="72">
        <f>IF(qualitativ!C47=5089,1,0)</f>
        <v>0</v>
      </c>
      <c r="D47" s="72">
        <f>IF(qualitativ!D47=43005,1,0)</f>
        <v>0</v>
      </c>
      <c r="E47" s="72">
        <f>IF(qualitativ!E47=300500,1,0)</f>
        <v>0</v>
      </c>
      <c r="F47" s="72">
        <f t="shared" si="0"/>
        <v>0</v>
      </c>
      <c r="G47" s="72">
        <f>IF(qualitativ!F47="&gt;",1,0)</f>
        <v>0</v>
      </c>
      <c r="H47" s="72">
        <f>IF(qualitativ!G47="&gt;",1,0)</f>
        <v>0</v>
      </c>
      <c r="I47" s="72">
        <f>IF(qualitativ!H47="&lt;",1,0)</f>
        <v>0</v>
      </c>
      <c r="J47" s="72">
        <f t="shared" si="1"/>
        <v>0</v>
      </c>
      <c r="K47" s="72">
        <f>IF(qualitativ!I47=9900,1,0)</f>
        <v>0</v>
      </c>
      <c r="L47" s="72">
        <f>IF(qualitativ!J47=4600,1,0)</f>
        <v>0</v>
      </c>
      <c r="M47" s="72">
        <f>IF(qualitativ!K47=4000,1,0)</f>
        <v>0</v>
      </c>
      <c r="N47" s="72">
        <f t="shared" si="2"/>
        <v>0</v>
      </c>
      <c r="O47" s="72">
        <f>IF(qualitativ!L47=6999,1,0)</f>
        <v>0</v>
      </c>
      <c r="P47" s="72">
        <f>IF(qualitativ!M47=3490,1,0)</f>
        <v>0</v>
      </c>
      <c r="Q47" s="72">
        <f>IF(qualitativ!N47=3900,1,0)</f>
        <v>0</v>
      </c>
      <c r="R47" s="72">
        <f t="shared" si="3"/>
        <v>0</v>
      </c>
      <c r="S47" s="72">
        <f>IF(qualitativ!O47=7000,1,0)</f>
        <v>0</v>
      </c>
      <c r="T47" s="72">
        <f>IF(qualitativ!P47=5300,1,0)</f>
        <v>0</v>
      </c>
      <c r="U47" s="72">
        <f>IF(qualitativ!Q47=4080,1,0)</f>
        <v>0</v>
      </c>
      <c r="V47" s="72">
        <f>IF(qualitativ!R47=12500,1,0)</f>
        <v>0</v>
      </c>
      <c r="W47" s="72">
        <f t="shared" si="4"/>
        <v>0</v>
      </c>
      <c r="X47" s="72">
        <f>IF(qualitativ!S47=500,1,0)</f>
        <v>0</v>
      </c>
      <c r="Y47" s="72">
        <f>IF(qualitativ!T47=250,1,0)</f>
        <v>0</v>
      </c>
      <c r="Z47" s="72">
        <f>IF(qualitativ!U47=350,1,0)</f>
        <v>0</v>
      </c>
      <c r="AA47" s="72">
        <f>IF(qualitativ!V47=1500,1,0)</f>
        <v>0</v>
      </c>
      <c r="AB47" s="72">
        <f t="shared" si="5"/>
        <v>0</v>
      </c>
      <c r="AC47" s="72">
        <f>IF(qualitativ!W47=300,1,0)</f>
        <v>0</v>
      </c>
      <c r="AD47" s="72">
        <f>IF(qualitativ!X47=736,1,0)</f>
        <v>0</v>
      </c>
      <c r="AE47" s="72">
        <f>IF(qualitativ!Y47=699,1,0)</f>
        <v>0</v>
      </c>
      <c r="AF47" s="72">
        <f>IF(qualitativ!Z47=354,1,0)</f>
        <v>0</v>
      </c>
      <c r="AG47" s="72">
        <f t="shared" si="6"/>
        <v>0</v>
      </c>
      <c r="AH47" s="72">
        <f>IF(qualitativ!AA47=4500,1,0)</f>
        <v>0</v>
      </c>
      <c r="AI47" s="72">
        <f>IF(qualitativ!AB47=64000,1,0)</f>
        <v>0</v>
      </c>
      <c r="AJ47" s="72">
        <f>IF(qualitativ!AC47=2500,1,0)</f>
        <v>0</v>
      </c>
      <c r="AK47" s="72">
        <f>IF(qualitativ!AD47=49000,1,0)</f>
        <v>0</v>
      </c>
      <c r="AL47" s="72">
        <f t="shared" si="7"/>
        <v>0</v>
      </c>
      <c r="AM47" s="72">
        <f>IF(qualitativ!AE47=584,1,0)</f>
        <v>0</v>
      </c>
      <c r="AN47" s="72">
        <f>IF(qualitativ!AF47=1324,1,0)</f>
        <v>0</v>
      </c>
      <c r="AO47" s="72">
        <f t="shared" si="8"/>
        <v>0</v>
      </c>
      <c r="AP47" s="72">
        <f>IF(qualitativ!AG47=644,1,0)</f>
        <v>0</v>
      </c>
      <c r="AQ47" s="72">
        <f>IF(qualitativ!AH47=272,1,0)</f>
        <v>0</v>
      </c>
      <c r="AR47" s="72">
        <f t="shared" si="9"/>
        <v>0</v>
      </c>
      <c r="AS47" s="72">
        <f>IF(OR(qualitativ!AI47="35-4",qualitativ!AI47="35-4=31"),1,0)</f>
        <v>0</v>
      </c>
      <c r="AT47" s="72">
        <f>IF(qualitativ!AJ47=31,1,0)</f>
        <v>0</v>
      </c>
      <c r="AU47" s="72">
        <f t="shared" si="10"/>
        <v>0</v>
      </c>
      <c r="AV47" s="72">
        <f>IF(qualitativ!AK47=6,1,0)</f>
        <v>0</v>
      </c>
      <c r="AW47" s="72">
        <f>IF(qualitativ!AL47=80,1,0)</f>
        <v>0</v>
      </c>
      <c r="AX47" s="72">
        <f>IF(qualitativ!AM47=32,1,0)</f>
        <v>0</v>
      </c>
      <c r="AY47" s="72">
        <f>IF(qualitativ!AN47=63,1,0)</f>
        <v>0</v>
      </c>
      <c r="AZ47" s="72">
        <f>IF(AND(qualitativ!AO47=0,ISBLANK(qualitativ!AO47)=FALSE),1,0)</f>
        <v>0</v>
      </c>
      <c r="BA47" s="72">
        <f>IF(qualitativ!AP47=35,1,0)</f>
        <v>0</v>
      </c>
      <c r="BB47" s="72">
        <f t="shared" si="11"/>
        <v>0</v>
      </c>
      <c r="BC47" s="72">
        <f>IF(qualitativ!AQ47=8,1,0)</f>
        <v>0</v>
      </c>
      <c r="BD47" s="72">
        <f>IF(qualitativ!AR47=1,1,0)</f>
        <v>0</v>
      </c>
      <c r="BE47" s="72">
        <f>IF(qualitativ!AS47=7,1,0)</f>
        <v>0</v>
      </c>
      <c r="BF47" s="72">
        <f>IF(qualitativ!AT47=8,1,0)</f>
        <v>0</v>
      </c>
      <c r="BG47" s="72">
        <f>IF(qualitativ!AU47=6,1,0)</f>
        <v>0</v>
      </c>
      <c r="BH47" s="72">
        <f>IF(qualitativ!AV47=7,1,0)</f>
        <v>0</v>
      </c>
      <c r="BI47" s="72">
        <f t="shared" si="12"/>
        <v>0</v>
      </c>
      <c r="BJ47" s="72">
        <f>IF(qualitativ!AW47=35000,1,0)</f>
        <v>0</v>
      </c>
      <c r="BK47" s="72">
        <f>IF(qualitativ!AX47=1000,1,0)</f>
        <v>0</v>
      </c>
      <c r="BL47" s="72">
        <f>IF(qualitativ!AY47=600,1,0)</f>
        <v>0</v>
      </c>
      <c r="BM47" s="72">
        <f>IF(qualitativ!AZ47=600,1,0)</f>
        <v>0</v>
      </c>
      <c r="BN47" s="72">
        <f t="shared" si="13"/>
        <v>0</v>
      </c>
      <c r="BO47" s="72">
        <f>IF(OR(qualitativ!BA47="8*6",qualitativ!BA47="6*8",qualitativ!BA47="8*6=48",qualitativ!BA47="6*8=48"),1,0)</f>
        <v>0</v>
      </c>
      <c r="BP47" s="72">
        <f>IF(OR(qualitativ!BB47=3),1,0)</f>
        <v>0</v>
      </c>
      <c r="BQ47" s="72">
        <f>IF(OR(qualitativ!BC47=1),1,0)</f>
        <v>0</v>
      </c>
      <c r="BR47" s="72">
        <f>IF(OR(qualitativ!BD47=2),1,0)</f>
        <v>0</v>
      </c>
      <c r="BS47" s="72">
        <f t="shared" si="14"/>
        <v>0</v>
      </c>
      <c r="BT47" s="73">
        <f t="shared" si="15"/>
        <v>0</v>
      </c>
      <c r="BU47" s="74">
        <f t="shared" si="16"/>
        <v>0</v>
      </c>
      <c r="BV47" s="73">
        <f>COUNTIF(qualitativ!C47:BD47,999)</f>
        <v>0</v>
      </c>
    </row>
    <row r="48" spans="1:74" x14ac:dyDescent="0.2">
      <c r="A48" s="19">
        <f>qualitativ!A48</f>
        <v>0</v>
      </c>
      <c r="B48" s="19">
        <f>qualitativ!B48</f>
        <v>0</v>
      </c>
      <c r="C48" s="72">
        <f>IF(qualitativ!C48=5089,1,0)</f>
        <v>0</v>
      </c>
      <c r="D48" s="72">
        <f>IF(qualitativ!D48=43005,1,0)</f>
        <v>0</v>
      </c>
      <c r="E48" s="72">
        <f>IF(qualitativ!E48=300500,1,0)</f>
        <v>0</v>
      </c>
      <c r="F48" s="72">
        <f t="shared" si="0"/>
        <v>0</v>
      </c>
      <c r="G48" s="72">
        <f>IF(qualitativ!F48="&gt;",1,0)</f>
        <v>0</v>
      </c>
      <c r="H48" s="72">
        <f>IF(qualitativ!G48="&gt;",1,0)</f>
        <v>0</v>
      </c>
      <c r="I48" s="72">
        <f>IF(qualitativ!H48="&lt;",1,0)</f>
        <v>0</v>
      </c>
      <c r="J48" s="72">
        <f t="shared" si="1"/>
        <v>0</v>
      </c>
      <c r="K48" s="72">
        <f>IF(qualitativ!I48=9900,1,0)</f>
        <v>0</v>
      </c>
      <c r="L48" s="72">
        <f>IF(qualitativ!J48=4600,1,0)</f>
        <v>0</v>
      </c>
      <c r="M48" s="72">
        <f>IF(qualitativ!K48=4000,1,0)</f>
        <v>0</v>
      </c>
      <c r="N48" s="72">
        <f t="shared" si="2"/>
        <v>0</v>
      </c>
      <c r="O48" s="72">
        <f>IF(qualitativ!L48=6999,1,0)</f>
        <v>0</v>
      </c>
      <c r="P48" s="72">
        <f>IF(qualitativ!M48=3490,1,0)</f>
        <v>0</v>
      </c>
      <c r="Q48" s="72">
        <f>IF(qualitativ!N48=3900,1,0)</f>
        <v>0</v>
      </c>
      <c r="R48" s="72">
        <f t="shared" si="3"/>
        <v>0</v>
      </c>
      <c r="S48" s="72">
        <f>IF(qualitativ!O48=7000,1,0)</f>
        <v>0</v>
      </c>
      <c r="T48" s="72">
        <f>IF(qualitativ!P48=5300,1,0)</f>
        <v>0</v>
      </c>
      <c r="U48" s="72">
        <f>IF(qualitativ!Q48=4080,1,0)</f>
        <v>0</v>
      </c>
      <c r="V48" s="72">
        <f>IF(qualitativ!R48=12500,1,0)</f>
        <v>0</v>
      </c>
      <c r="W48" s="72">
        <f t="shared" si="4"/>
        <v>0</v>
      </c>
      <c r="X48" s="72">
        <f>IF(qualitativ!S48=500,1,0)</f>
        <v>0</v>
      </c>
      <c r="Y48" s="72">
        <f>IF(qualitativ!T48=250,1,0)</f>
        <v>0</v>
      </c>
      <c r="Z48" s="72">
        <f>IF(qualitativ!U48=350,1,0)</f>
        <v>0</v>
      </c>
      <c r="AA48" s="72">
        <f>IF(qualitativ!V48=1500,1,0)</f>
        <v>0</v>
      </c>
      <c r="AB48" s="72">
        <f t="shared" si="5"/>
        <v>0</v>
      </c>
      <c r="AC48" s="72">
        <f>IF(qualitativ!W48=300,1,0)</f>
        <v>0</v>
      </c>
      <c r="AD48" s="72">
        <f>IF(qualitativ!X48=736,1,0)</f>
        <v>0</v>
      </c>
      <c r="AE48" s="72">
        <f>IF(qualitativ!Y48=699,1,0)</f>
        <v>0</v>
      </c>
      <c r="AF48" s="72">
        <f>IF(qualitativ!Z48=354,1,0)</f>
        <v>0</v>
      </c>
      <c r="AG48" s="72">
        <f t="shared" si="6"/>
        <v>0</v>
      </c>
      <c r="AH48" s="72">
        <f>IF(qualitativ!AA48=4500,1,0)</f>
        <v>0</v>
      </c>
      <c r="AI48" s="72">
        <f>IF(qualitativ!AB48=64000,1,0)</f>
        <v>0</v>
      </c>
      <c r="AJ48" s="72">
        <f>IF(qualitativ!AC48=2500,1,0)</f>
        <v>0</v>
      </c>
      <c r="AK48" s="72">
        <f>IF(qualitativ!AD48=49000,1,0)</f>
        <v>0</v>
      </c>
      <c r="AL48" s="72">
        <f t="shared" si="7"/>
        <v>0</v>
      </c>
      <c r="AM48" s="72">
        <f>IF(qualitativ!AE48=584,1,0)</f>
        <v>0</v>
      </c>
      <c r="AN48" s="72">
        <f>IF(qualitativ!AF48=1324,1,0)</f>
        <v>0</v>
      </c>
      <c r="AO48" s="72">
        <f t="shared" si="8"/>
        <v>0</v>
      </c>
      <c r="AP48" s="72">
        <f>IF(qualitativ!AG48=644,1,0)</f>
        <v>0</v>
      </c>
      <c r="AQ48" s="72">
        <f>IF(qualitativ!AH48=272,1,0)</f>
        <v>0</v>
      </c>
      <c r="AR48" s="72">
        <f t="shared" si="9"/>
        <v>0</v>
      </c>
      <c r="AS48" s="72">
        <f>IF(OR(qualitativ!AI48="35-4",qualitativ!AI48="35-4=31"),1,0)</f>
        <v>0</v>
      </c>
      <c r="AT48" s="72">
        <f>IF(qualitativ!AJ48=31,1,0)</f>
        <v>0</v>
      </c>
      <c r="AU48" s="72">
        <f t="shared" si="10"/>
        <v>0</v>
      </c>
      <c r="AV48" s="72">
        <f>IF(qualitativ!AK48=6,1,0)</f>
        <v>0</v>
      </c>
      <c r="AW48" s="72">
        <f>IF(qualitativ!AL48=80,1,0)</f>
        <v>0</v>
      </c>
      <c r="AX48" s="72">
        <f>IF(qualitativ!AM48=32,1,0)</f>
        <v>0</v>
      </c>
      <c r="AY48" s="72">
        <f>IF(qualitativ!AN48=63,1,0)</f>
        <v>0</v>
      </c>
      <c r="AZ48" s="72">
        <f>IF(AND(qualitativ!AO48=0,ISBLANK(qualitativ!AO48)=FALSE),1,0)</f>
        <v>0</v>
      </c>
      <c r="BA48" s="72">
        <f>IF(qualitativ!AP48=35,1,0)</f>
        <v>0</v>
      </c>
      <c r="BB48" s="72">
        <f t="shared" si="11"/>
        <v>0</v>
      </c>
      <c r="BC48" s="72">
        <f>IF(qualitativ!AQ48=8,1,0)</f>
        <v>0</v>
      </c>
      <c r="BD48" s="72">
        <f>IF(qualitativ!AR48=1,1,0)</f>
        <v>0</v>
      </c>
      <c r="BE48" s="72">
        <f>IF(qualitativ!AS48=7,1,0)</f>
        <v>0</v>
      </c>
      <c r="BF48" s="72">
        <f>IF(qualitativ!AT48=8,1,0)</f>
        <v>0</v>
      </c>
      <c r="BG48" s="72">
        <f>IF(qualitativ!AU48=6,1,0)</f>
        <v>0</v>
      </c>
      <c r="BH48" s="72">
        <f>IF(qualitativ!AV48=7,1,0)</f>
        <v>0</v>
      </c>
      <c r="BI48" s="72">
        <f t="shared" si="12"/>
        <v>0</v>
      </c>
      <c r="BJ48" s="72">
        <f>IF(qualitativ!AW48=35000,1,0)</f>
        <v>0</v>
      </c>
      <c r="BK48" s="72">
        <f>IF(qualitativ!AX48=1000,1,0)</f>
        <v>0</v>
      </c>
      <c r="BL48" s="72">
        <f>IF(qualitativ!AY48=600,1,0)</f>
        <v>0</v>
      </c>
      <c r="BM48" s="72">
        <f>IF(qualitativ!AZ48=600,1,0)</f>
        <v>0</v>
      </c>
      <c r="BN48" s="72">
        <f t="shared" si="13"/>
        <v>0</v>
      </c>
      <c r="BO48" s="72">
        <f>IF(OR(qualitativ!BA48="8*6",qualitativ!BA48="6*8",qualitativ!BA48="8*6=48",qualitativ!BA48="6*8=48"),1,0)</f>
        <v>0</v>
      </c>
      <c r="BP48" s="72">
        <f>IF(OR(qualitativ!BB48=3),1,0)</f>
        <v>0</v>
      </c>
      <c r="BQ48" s="72">
        <f>IF(OR(qualitativ!BC48=1),1,0)</f>
        <v>0</v>
      </c>
      <c r="BR48" s="72">
        <f>IF(OR(qualitativ!BD48=2),1,0)</f>
        <v>0</v>
      </c>
      <c r="BS48" s="72">
        <f t="shared" si="14"/>
        <v>0</v>
      </c>
      <c r="BT48" s="73">
        <f t="shared" si="15"/>
        <v>0</v>
      </c>
      <c r="BU48" s="74">
        <f t="shared" si="16"/>
        <v>0</v>
      </c>
      <c r="BV48" s="73">
        <f>COUNTIF(qualitativ!C48:BD48,999)</f>
        <v>0</v>
      </c>
    </row>
    <row r="49" spans="1:74" x14ac:dyDescent="0.2">
      <c r="A49" s="19">
        <f>qualitativ!A49</f>
        <v>0</v>
      </c>
      <c r="B49" s="19">
        <f>qualitativ!B49</f>
        <v>0</v>
      </c>
      <c r="C49" s="72">
        <f>IF(qualitativ!C49=5089,1,0)</f>
        <v>0</v>
      </c>
      <c r="D49" s="72">
        <f>IF(qualitativ!D49=43005,1,0)</f>
        <v>0</v>
      </c>
      <c r="E49" s="72">
        <f>IF(qualitativ!E49=300500,1,0)</f>
        <v>0</v>
      </c>
      <c r="F49" s="72">
        <f t="shared" si="0"/>
        <v>0</v>
      </c>
      <c r="G49" s="72">
        <f>IF(qualitativ!F49="&gt;",1,0)</f>
        <v>0</v>
      </c>
      <c r="H49" s="72">
        <f>IF(qualitativ!G49="&gt;",1,0)</f>
        <v>0</v>
      </c>
      <c r="I49" s="72">
        <f>IF(qualitativ!H49="&lt;",1,0)</f>
        <v>0</v>
      </c>
      <c r="J49" s="72">
        <f t="shared" si="1"/>
        <v>0</v>
      </c>
      <c r="K49" s="72">
        <f>IF(qualitativ!I49=9900,1,0)</f>
        <v>0</v>
      </c>
      <c r="L49" s="72">
        <f>IF(qualitativ!J49=4600,1,0)</f>
        <v>0</v>
      </c>
      <c r="M49" s="72">
        <f>IF(qualitativ!K49=4000,1,0)</f>
        <v>0</v>
      </c>
      <c r="N49" s="72">
        <f t="shared" si="2"/>
        <v>0</v>
      </c>
      <c r="O49" s="72">
        <f>IF(qualitativ!L49=6999,1,0)</f>
        <v>0</v>
      </c>
      <c r="P49" s="72">
        <f>IF(qualitativ!M49=3490,1,0)</f>
        <v>0</v>
      </c>
      <c r="Q49" s="72">
        <f>IF(qualitativ!N49=3900,1,0)</f>
        <v>0</v>
      </c>
      <c r="R49" s="72">
        <f t="shared" si="3"/>
        <v>0</v>
      </c>
      <c r="S49" s="72">
        <f>IF(qualitativ!O49=7000,1,0)</f>
        <v>0</v>
      </c>
      <c r="T49" s="72">
        <f>IF(qualitativ!P49=5300,1,0)</f>
        <v>0</v>
      </c>
      <c r="U49" s="72">
        <f>IF(qualitativ!Q49=4080,1,0)</f>
        <v>0</v>
      </c>
      <c r="V49" s="72">
        <f>IF(qualitativ!R49=12500,1,0)</f>
        <v>0</v>
      </c>
      <c r="W49" s="72">
        <f t="shared" si="4"/>
        <v>0</v>
      </c>
      <c r="X49" s="72">
        <f>IF(qualitativ!S49=500,1,0)</f>
        <v>0</v>
      </c>
      <c r="Y49" s="72">
        <f>IF(qualitativ!T49=250,1,0)</f>
        <v>0</v>
      </c>
      <c r="Z49" s="72">
        <f>IF(qualitativ!U49=350,1,0)</f>
        <v>0</v>
      </c>
      <c r="AA49" s="72">
        <f>IF(qualitativ!V49=1500,1,0)</f>
        <v>0</v>
      </c>
      <c r="AB49" s="72">
        <f t="shared" si="5"/>
        <v>0</v>
      </c>
      <c r="AC49" s="72">
        <f>IF(qualitativ!W49=300,1,0)</f>
        <v>0</v>
      </c>
      <c r="AD49" s="72">
        <f>IF(qualitativ!X49=736,1,0)</f>
        <v>0</v>
      </c>
      <c r="AE49" s="72">
        <f>IF(qualitativ!Y49=699,1,0)</f>
        <v>0</v>
      </c>
      <c r="AF49" s="72">
        <f>IF(qualitativ!Z49=354,1,0)</f>
        <v>0</v>
      </c>
      <c r="AG49" s="72">
        <f t="shared" si="6"/>
        <v>0</v>
      </c>
      <c r="AH49" s="72">
        <f>IF(qualitativ!AA49=4500,1,0)</f>
        <v>0</v>
      </c>
      <c r="AI49" s="72">
        <f>IF(qualitativ!AB49=64000,1,0)</f>
        <v>0</v>
      </c>
      <c r="AJ49" s="72">
        <f>IF(qualitativ!AC49=2500,1,0)</f>
        <v>0</v>
      </c>
      <c r="AK49" s="72">
        <f>IF(qualitativ!AD49=49000,1,0)</f>
        <v>0</v>
      </c>
      <c r="AL49" s="72">
        <f t="shared" si="7"/>
        <v>0</v>
      </c>
      <c r="AM49" s="72">
        <f>IF(qualitativ!AE49=584,1,0)</f>
        <v>0</v>
      </c>
      <c r="AN49" s="72">
        <f>IF(qualitativ!AF49=1324,1,0)</f>
        <v>0</v>
      </c>
      <c r="AO49" s="72">
        <f t="shared" si="8"/>
        <v>0</v>
      </c>
      <c r="AP49" s="72">
        <f>IF(qualitativ!AG49=644,1,0)</f>
        <v>0</v>
      </c>
      <c r="AQ49" s="72">
        <f>IF(qualitativ!AH49=272,1,0)</f>
        <v>0</v>
      </c>
      <c r="AR49" s="72">
        <f t="shared" si="9"/>
        <v>0</v>
      </c>
      <c r="AS49" s="72">
        <f>IF(OR(qualitativ!AI49="35-4",qualitativ!AI49="35-4=31"),1,0)</f>
        <v>0</v>
      </c>
      <c r="AT49" s="72">
        <f>IF(qualitativ!AJ49=31,1,0)</f>
        <v>0</v>
      </c>
      <c r="AU49" s="72">
        <f t="shared" si="10"/>
        <v>0</v>
      </c>
      <c r="AV49" s="72">
        <f>IF(qualitativ!AK49=6,1,0)</f>
        <v>0</v>
      </c>
      <c r="AW49" s="72">
        <f>IF(qualitativ!AL49=80,1,0)</f>
        <v>0</v>
      </c>
      <c r="AX49" s="72">
        <f>IF(qualitativ!AM49=32,1,0)</f>
        <v>0</v>
      </c>
      <c r="AY49" s="72">
        <f>IF(qualitativ!AN49=63,1,0)</f>
        <v>0</v>
      </c>
      <c r="AZ49" s="72">
        <f>IF(AND(qualitativ!AO49=0,ISBLANK(qualitativ!AO49)=FALSE),1,0)</f>
        <v>0</v>
      </c>
      <c r="BA49" s="72">
        <f>IF(qualitativ!AP49=35,1,0)</f>
        <v>0</v>
      </c>
      <c r="BB49" s="72">
        <f t="shared" si="11"/>
        <v>0</v>
      </c>
      <c r="BC49" s="72">
        <f>IF(qualitativ!AQ49=8,1,0)</f>
        <v>0</v>
      </c>
      <c r="BD49" s="72">
        <f>IF(qualitativ!AR49=1,1,0)</f>
        <v>0</v>
      </c>
      <c r="BE49" s="72">
        <f>IF(qualitativ!AS49=7,1,0)</f>
        <v>0</v>
      </c>
      <c r="BF49" s="72">
        <f>IF(qualitativ!AT49=8,1,0)</f>
        <v>0</v>
      </c>
      <c r="BG49" s="72">
        <f>IF(qualitativ!AU49=6,1,0)</f>
        <v>0</v>
      </c>
      <c r="BH49" s="72">
        <f>IF(qualitativ!AV49=7,1,0)</f>
        <v>0</v>
      </c>
      <c r="BI49" s="72">
        <f t="shared" si="12"/>
        <v>0</v>
      </c>
      <c r="BJ49" s="72">
        <f>IF(qualitativ!AW49=35000,1,0)</f>
        <v>0</v>
      </c>
      <c r="BK49" s="72">
        <f>IF(qualitativ!AX49=1000,1,0)</f>
        <v>0</v>
      </c>
      <c r="BL49" s="72">
        <f>IF(qualitativ!AY49=600,1,0)</f>
        <v>0</v>
      </c>
      <c r="BM49" s="72">
        <f>IF(qualitativ!AZ49=600,1,0)</f>
        <v>0</v>
      </c>
      <c r="BN49" s="72">
        <f t="shared" si="13"/>
        <v>0</v>
      </c>
      <c r="BO49" s="72">
        <f>IF(OR(qualitativ!BA49="8*6",qualitativ!BA49="6*8",qualitativ!BA49="8*6=48",qualitativ!BA49="6*8=48"),1,0)</f>
        <v>0</v>
      </c>
      <c r="BP49" s="72">
        <f>IF(OR(qualitativ!BB49=3),1,0)</f>
        <v>0</v>
      </c>
      <c r="BQ49" s="72">
        <f>IF(OR(qualitativ!BC49=1),1,0)</f>
        <v>0</v>
      </c>
      <c r="BR49" s="72">
        <f>IF(OR(qualitativ!BD49=2),1,0)</f>
        <v>0</v>
      </c>
      <c r="BS49" s="72">
        <f t="shared" si="14"/>
        <v>0</v>
      </c>
      <c r="BT49" s="73">
        <f t="shared" si="15"/>
        <v>0</v>
      </c>
      <c r="BU49" s="74">
        <f t="shared" si="16"/>
        <v>0</v>
      </c>
      <c r="BV49" s="73">
        <f>COUNTIF(qualitativ!C49:BD49,999)</f>
        <v>0</v>
      </c>
    </row>
    <row r="50" spans="1:74" x14ac:dyDescent="0.2">
      <c r="A50" s="19">
        <f>qualitativ!A50</f>
        <v>0</v>
      </c>
      <c r="B50" s="19">
        <f>qualitativ!B50</f>
        <v>0</v>
      </c>
      <c r="C50" s="72">
        <f>IF(qualitativ!C50=5089,1,0)</f>
        <v>0</v>
      </c>
      <c r="D50" s="72">
        <f>IF(qualitativ!D50=43005,1,0)</f>
        <v>0</v>
      </c>
      <c r="E50" s="72">
        <f>IF(qualitativ!E50=300500,1,0)</f>
        <v>0</v>
      </c>
      <c r="F50" s="72">
        <f t="shared" si="0"/>
        <v>0</v>
      </c>
      <c r="G50" s="72">
        <f>IF(qualitativ!F50="&gt;",1,0)</f>
        <v>0</v>
      </c>
      <c r="H50" s="72">
        <f>IF(qualitativ!G50="&gt;",1,0)</f>
        <v>0</v>
      </c>
      <c r="I50" s="72">
        <f>IF(qualitativ!H50="&lt;",1,0)</f>
        <v>0</v>
      </c>
      <c r="J50" s="72">
        <f t="shared" si="1"/>
        <v>0</v>
      </c>
      <c r="K50" s="72">
        <f>IF(qualitativ!I50=9900,1,0)</f>
        <v>0</v>
      </c>
      <c r="L50" s="72">
        <f>IF(qualitativ!J50=4600,1,0)</f>
        <v>0</v>
      </c>
      <c r="M50" s="72">
        <f>IF(qualitativ!K50=4000,1,0)</f>
        <v>0</v>
      </c>
      <c r="N50" s="72">
        <f t="shared" si="2"/>
        <v>0</v>
      </c>
      <c r="O50" s="72">
        <f>IF(qualitativ!L50=6999,1,0)</f>
        <v>0</v>
      </c>
      <c r="P50" s="72">
        <f>IF(qualitativ!M50=3490,1,0)</f>
        <v>0</v>
      </c>
      <c r="Q50" s="72">
        <f>IF(qualitativ!N50=3900,1,0)</f>
        <v>0</v>
      </c>
      <c r="R50" s="72">
        <f t="shared" si="3"/>
        <v>0</v>
      </c>
      <c r="S50" s="72">
        <f>IF(qualitativ!O50=7000,1,0)</f>
        <v>0</v>
      </c>
      <c r="T50" s="72">
        <f>IF(qualitativ!P50=5300,1,0)</f>
        <v>0</v>
      </c>
      <c r="U50" s="72">
        <f>IF(qualitativ!Q50=4080,1,0)</f>
        <v>0</v>
      </c>
      <c r="V50" s="72">
        <f>IF(qualitativ!R50=12500,1,0)</f>
        <v>0</v>
      </c>
      <c r="W50" s="72">
        <f t="shared" si="4"/>
        <v>0</v>
      </c>
      <c r="X50" s="72">
        <f>IF(qualitativ!S50=500,1,0)</f>
        <v>0</v>
      </c>
      <c r="Y50" s="72">
        <f>IF(qualitativ!T50=250,1,0)</f>
        <v>0</v>
      </c>
      <c r="Z50" s="72">
        <f>IF(qualitativ!U50=350,1,0)</f>
        <v>0</v>
      </c>
      <c r="AA50" s="72">
        <f>IF(qualitativ!V50=1500,1,0)</f>
        <v>0</v>
      </c>
      <c r="AB50" s="72">
        <f t="shared" si="5"/>
        <v>0</v>
      </c>
      <c r="AC50" s="72">
        <f>IF(qualitativ!W50=300,1,0)</f>
        <v>0</v>
      </c>
      <c r="AD50" s="72">
        <f>IF(qualitativ!X50=736,1,0)</f>
        <v>0</v>
      </c>
      <c r="AE50" s="72">
        <f>IF(qualitativ!Y50=699,1,0)</f>
        <v>0</v>
      </c>
      <c r="AF50" s="72">
        <f>IF(qualitativ!Z50=354,1,0)</f>
        <v>0</v>
      </c>
      <c r="AG50" s="72">
        <f t="shared" si="6"/>
        <v>0</v>
      </c>
      <c r="AH50" s="72">
        <f>IF(qualitativ!AA50=4500,1,0)</f>
        <v>0</v>
      </c>
      <c r="AI50" s="72">
        <f>IF(qualitativ!AB50=64000,1,0)</f>
        <v>0</v>
      </c>
      <c r="AJ50" s="72">
        <f>IF(qualitativ!AC50=2500,1,0)</f>
        <v>0</v>
      </c>
      <c r="AK50" s="72">
        <f>IF(qualitativ!AD50=49000,1,0)</f>
        <v>0</v>
      </c>
      <c r="AL50" s="72">
        <f t="shared" si="7"/>
        <v>0</v>
      </c>
      <c r="AM50" s="72">
        <f>IF(qualitativ!AE50=584,1,0)</f>
        <v>0</v>
      </c>
      <c r="AN50" s="72">
        <f>IF(qualitativ!AF50=1324,1,0)</f>
        <v>0</v>
      </c>
      <c r="AO50" s="72">
        <f t="shared" si="8"/>
        <v>0</v>
      </c>
      <c r="AP50" s="72">
        <f>IF(qualitativ!AG50=644,1,0)</f>
        <v>0</v>
      </c>
      <c r="AQ50" s="72">
        <f>IF(qualitativ!AH50=272,1,0)</f>
        <v>0</v>
      </c>
      <c r="AR50" s="72">
        <f t="shared" si="9"/>
        <v>0</v>
      </c>
      <c r="AS50" s="72">
        <f>IF(OR(qualitativ!AI50="35-4",qualitativ!AI50="35-4=31"),1,0)</f>
        <v>0</v>
      </c>
      <c r="AT50" s="72">
        <f>IF(qualitativ!AJ50=31,1,0)</f>
        <v>0</v>
      </c>
      <c r="AU50" s="72">
        <f t="shared" si="10"/>
        <v>0</v>
      </c>
      <c r="AV50" s="72">
        <f>IF(qualitativ!AK50=6,1,0)</f>
        <v>0</v>
      </c>
      <c r="AW50" s="72">
        <f>IF(qualitativ!AL50=80,1,0)</f>
        <v>0</v>
      </c>
      <c r="AX50" s="72">
        <f>IF(qualitativ!AM50=32,1,0)</f>
        <v>0</v>
      </c>
      <c r="AY50" s="72">
        <f>IF(qualitativ!AN50=63,1,0)</f>
        <v>0</v>
      </c>
      <c r="AZ50" s="72">
        <f>IF(AND(qualitativ!AO50=0,ISBLANK(qualitativ!AO50)=FALSE),1,0)</f>
        <v>0</v>
      </c>
      <c r="BA50" s="72">
        <f>IF(qualitativ!AP50=35,1,0)</f>
        <v>0</v>
      </c>
      <c r="BB50" s="72">
        <f t="shared" si="11"/>
        <v>0</v>
      </c>
      <c r="BC50" s="72">
        <f>IF(qualitativ!AQ50=8,1,0)</f>
        <v>0</v>
      </c>
      <c r="BD50" s="72">
        <f>IF(qualitativ!AR50=1,1,0)</f>
        <v>0</v>
      </c>
      <c r="BE50" s="72">
        <f>IF(qualitativ!AS50=7,1,0)</f>
        <v>0</v>
      </c>
      <c r="BF50" s="72">
        <f>IF(qualitativ!AT50=8,1,0)</f>
        <v>0</v>
      </c>
      <c r="BG50" s="72">
        <f>IF(qualitativ!AU50=6,1,0)</f>
        <v>0</v>
      </c>
      <c r="BH50" s="72">
        <f>IF(qualitativ!AV50=7,1,0)</f>
        <v>0</v>
      </c>
      <c r="BI50" s="72">
        <f t="shared" si="12"/>
        <v>0</v>
      </c>
      <c r="BJ50" s="72">
        <f>IF(qualitativ!AW50=35000,1,0)</f>
        <v>0</v>
      </c>
      <c r="BK50" s="72">
        <f>IF(qualitativ!AX50=1000,1,0)</f>
        <v>0</v>
      </c>
      <c r="BL50" s="72">
        <f>IF(qualitativ!AY50=600,1,0)</f>
        <v>0</v>
      </c>
      <c r="BM50" s="72">
        <f>IF(qualitativ!AZ50=600,1,0)</f>
        <v>0</v>
      </c>
      <c r="BN50" s="72">
        <f t="shared" si="13"/>
        <v>0</v>
      </c>
      <c r="BO50" s="72">
        <f>IF(OR(qualitativ!BA50="8*6",qualitativ!BA50="6*8",qualitativ!BA50="8*6=48",qualitativ!BA50="6*8=48"),1,0)</f>
        <v>0</v>
      </c>
      <c r="BP50" s="72">
        <f>IF(OR(qualitativ!BB50=3),1,0)</f>
        <v>0</v>
      </c>
      <c r="BQ50" s="72">
        <f>IF(OR(qualitativ!BC50=1),1,0)</f>
        <v>0</v>
      </c>
      <c r="BR50" s="72">
        <f>IF(OR(qualitativ!BD50=2),1,0)</f>
        <v>0</v>
      </c>
      <c r="BS50" s="72">
        <f t="shared" si="14"/>
        <v>0</v>
      </c>
      <c r="BT50" s="73">
        <f t="shared" si="15"/>
        <v>0</v>
      </c>
      <c r="BU50" s="74">
        <f t="shared" si="16"/>
        <v>0</v>
      </c>
      <c r="BV50" s="73">
        <f>COUNTIF(qualitativ!C50:BD50,999)</f>
        <v>0</v>
      </c>
    </row>
    <row r="51" spans="1:74" x14ac:dyDescent="0.2">
      <c r="A51" s="19">
        <f>qualitativ!A51</f>
        <v>0</v>
      </c>
      <c r="B51" s="19">
        <f>qualitativ!B51</f>
        <v>0</v>
      </c>
      <c r="C51" s="72">
        <f>IF(qualitativ!C51=5089,1,0)</f>
        <v>0</v>
      </c>
      <c r="D51" s="72">
        <f>IF(qualitativ!D51=43005,1,0)</f>
        <v>0</v>
      </c>
      <c r="E51" s="72">
        <f>IF(qualitativ!E51=300500,1,0)</f>
        <v>0</v>
      </c>
      <c r="F51" s="72">
        <f t="shared" si="0"/>
        <v>0</v>
      </c>
      <c r="G51" s="72">
        <f>IF(qualitativ!F51="&gt;",1,0)</f>
        <v>0</v>
      </c>
      <c r="H51" s="72">
        <f>IF(qualitativ!G51="&gt;",1,0)</f>
        <v>0</v>
      </c>
      <c r="I51" s="72">
        <f>IF(qualitativ!H51="&lt;",1,0)</f>
        <v>0</v>
      </c>
      <c r="J51" s="72">
        <f t="shared" si="1"/>
        <v>0</v>
      </c>
      <c r="K51" s="72">
        <f>IF(qualitativ!I51=9900,1,0)</f>
        <v>0</v>
      </c>
      <c r="L51" s="72">
        <f>IF(qualitativ!J51=4600,1,0)</f>
        <v>0</v>
      </c>
      <c r="M51" s="72">
        <f>IF(qualitativ!K51=4000,1,0)</f>
        <v>0</v>
      </c>
      <c r="N51" s="72">
        <f t="shared" si="2"/>
        <v>0</v>
      </c>
      <c r="O51" s="72">
        <f>IF(qualitativ!L51=6999,1,0)</f>
        <v>0</v>
      </c>
      <c r="P51" s="72">
        <f>IF(qualitativ!M51=3490,1,0)</f>
        <v>0</v>
      </c>
      <c r="Q51" s="72">
        <f>IF(qualitativ!N51=3900,1,0)</f>
        <v>0</v>
      </c>
      <c r="R51" s="72">
        <f t="shared" si="3"/>
        <v>0</v>
      </c>
      <c r="S51" s="72">
        <f>IF(qualitativ!O51=7000,1,0)</f>
        <v>0</v>
      </c>
      <c r="T51" s="72">
        <f>IF(qualitativ!P51=5300,1,0)</f>
        <v>0</v>
      </c>
      <c r="U51" s="72">
        <f>IF(qualitativ!Q51=4080,1,0)</f>
        <v>0</v>
      </c>
      <c r="V51" s="72">
        <f>IF(qualitativ!R51=12500,1,0)</f>
        <v>0</v>
      </c>
      <c r="W51" s="72">
        <f t="shared" si="4"/>
        <v>0</v>
      </c>
      <c r="X51" s="72">
        <f>IF(qualitativ!S51=500,1,0)</f>
        <v>0</v>
      </c>
      <c r="Y51" s="72">
        <f>IF(qualitativ!T51=250,1,0)</f>
        <v>0</v>
      </c>
      <c r="Z51" s="72">
        <f>IF(qualitativ!U51=350,1,0)</f>
        <v>0</v>
      </c>
      <c r="AA51" s="72">
        <f>IF(qualitativ!V51=1500,1,0)</f>
        <v>0</v>
      </c>
      <c r="AB51" s="72">
        <f t="shared" si="5"/>
        <v>0</v>
      </c>
      <c r="AC51" s="72">
        <f>IF(qualitativ!W51=300,1,0)</f>
        <v>0</v>
      </c>
      <c r="AD51" s="72">
        <f>IF(qualitativ!X51=736,1,0)</f>
        <v>0</v>
      </c>
      <c r="AE51" s="72">
        <f>IF(qualitativ!Y51=699,1,0)</f>
        <v>0</v>
      </c>
      <c r="AF51" s="72">
        <f>IF(qualitativ!Z51=354,1,0)</f>
        <v>0</v>
      </c>
      <c r="AG51" s="72">
        <f t="shared" si="6"/>
        <v>0</v>
      </c>
      <c r="AH51" s="72">
        <f>IF(qualitativ!AA51=4500,1,0)</f>
        <v>0</v>
      </c>
      <c r="AI51" s="72">
        <f>IF(qualitativ!AB51=64000,1,0)</f>
        <v>0</v>
      </c>
      <c r="AJ51" s="72">
        <f>IF(qualitativ!AC51=2500,1,0)</f>
        <v>0</v>
      </c>
      <c r="AK51" s="72">
        <f>IF(qualitativ!AD51=49000,1,0)</f>
        <v>0</v>
      </c>
      <c r="AL51" s="72">
        <f t="shared" si="7"/>
        <v>0</v>
      </c>
      <c r="AM51" s="72">
        <f>IF(qualitativ!AE51=584,1,0)</f>
        <v>0</v>
      </c>
      <c r="AN51" s="72">
        <f>IF(qualitativ!AF51=1324,1,0)</f>
        <v>0</v>
      </c>
      <c r="AO51" s="72">
        <f t="shared" si="8"/>
        <v>0</v>
      </c>
      <c r="AP51" s="72">
        <f>IF(qualitativ!AG51=644,1,0)</f>
        <v>0</v>
      </c>
      <c r="AQ51" s="72">
        <f>IF(qualitativ!AH51=272,1,0)</f>
        <v>0</v>
      </c>
      <c r="AR51" s="72">
        <f t="shared" si="9"/>
        <v>0</v>
      </c>
      <c r="AS51" s="72">
        <f>IF(OR(qualitativ!AI51="35-4",qualitativ!AI51="35-4=31"),1,0)</f>
        <v>0</v>
      </c>
      <c r="AT51" s="72">
        <f>IF(qualitativ!AJ51=31,1,0)</f>
        <v>0</v>
      </c>
      <c r="AU51" s="72">
        <f t="shared" si="10"/>
        <v>0</v>
      </c>
      <c r="AV51" s="72">
        <f>IF(qualitativ!AK51=6,1,0)</f>
        <v>0</v>
      </c>
      <c r="AW51" s="72">
        <f>IF(qualitativ!AL51=80,1,0)</f>
        <v>0</v>
      </c>
      <c r="AX51" s="72">
        <f>IF(qualitativ!AM51=32,1,0)</f>
        <v>0</v>
      </c>
      <c r="AY51" s="72">
        <f>IF(qualitativ!AN51=63,1,0)</f>
        <v>0</v>
      </c>
      <c r="AZ51" s="72">
        <f>IF(AND(qualitativ!AO51=0,ISBLANK(qualitativ!AO51)=FALSE),1,0)</f>
        <v>0</v>
      </c>
      <c r="BA51" s="72">
        <f>IF(qualitativ!AP51=35,1,0)</f>
        <v>0</v>
      </c>
      <c r="BB51" s="72">
        <f t="shared" si="11"/>
        <v>0</v>
      </c>
      <c r="BC51" s="72">
        <f>IF(qualitativ!AQ51=8,1,0)</f>
        <v>0</v>
      </c>
      <c r="BD51" s="72">
        <f>IF(qualitativ!AR51=1,1,0)</f>
        <v>0</v>
      </c>
      <c r="BE51" s="72">
        <f>IF(qualitativ!AS51=7,1,0)</f>
        <v>0</v>
      </c>
      <c r="BF51" s="72">
        <f>IF(qualitativ!AT51=8,1,0)</f>
        <v>0</v>
      </c>
      <c r="BG51" s="72">
        <f>IF(qualitativ!AU51=6,1,0)</f>
        <v>0</v>
      </c>
      <c r="BH51" s="72">
        <f>IF(qualitativ!AV51=7,1,0)</f>
        <v>0</v>
      </c>
      <c r="BI51" s="72">
        <f t="shared" si="12"/>
        <v>0</v>
      </c>
      <c r="BJ51" s="72">
        <f>IF(qualitativ!AW51=35000,1,0)</f>
        <v>0</v>
      </c>
      <c r="BK51" s="72">
        <f>IF(qualitativ!AX51=1000,1,0)</f>
        <v>0</v>
      </c>
      <c r="BL51" s="72">
        <f>IF(qualitativ!AY51=600,1,0)</f>
        <v>0</v>
      </c>
      <c r="BM51" s="72">
        <f>IF(qualitativ!AZ51=600,1,0)</f>
        <v>0</v>
      </c>
      <c r="BN51" s="72">
        <f t="shared" si="13"/>
        <v>0</v>
      </c>
      <c r="BO51" s="72">
        <f>IF(OR(qualitativ!BA51="8*6",qualitativ!BA51="6*8",qualitativ!BA51="8*6=48",qualitativ!BA51="6*8=48"),1,0)</f>
        <v>0</v>
      </c>
      <c r="BP51" s="72">
        <f>IF(OR(qualitativ!BB51=3),1,0)</f>
        <v>0</v>
      </c>
      <c r="BQ51" s="72">
        <f>IF(OR(qualitativ!BC51=1),1,0)</f>
        <v>0</v>
      </c>
      <c r="BR51" s="72">
        <f>IF(OR(qualitativ!BD51=2),1,0)</f>
        <v>0</v>
      </c>
      <c r="BS51" s="72">
        <f t="shared" si="14"/>
        <v>0</v>
      </c>
      <c r="BT51" s="73">
        <f t="shared" si="15"/>
        <v>0</v>
      </c>
      <c r="BU51" s="74">
        <f t="shared" si="16"/>
        <v>0</v>
      </c>
      <c r="BV51" s="73">
        <f>COUNTIF(qualitativ!C51:BD51,999)</f>
        <v>0</v>
      </c>
    </row>
    <row r="52" spans="1:74" x14ac:dyDescent="0.2">
      <c r="A52" s="19">
        <f>qualitativ!A52</f>
        <v>0</v>
      </c>
      <c r="B52" s="19">
        <f>qualitativ!B52</f>
        <v>0</v>
      </c>
      <c r="C52" s="72">
        <f>IF(qualitativ!C52=5089,1,0)</f>
        <v>0</v>
      </c>
      <c r="D52" s="72">
        <f>IF(qualitativ!D52=43005,1,0)</f>
        <v>0</v>
      </c>
      <c r="E52" s="72">
        <f>IF(qualitativ!E52=300500,1,0)</f>
        <v>0</v>
      </c>
      <c r="F52" s="72">
        <f t="shared" si="0"/>
        <v>0</v>
      </c>
      <c r="G52" s="72">
        <f>IF(qualitativ!F52="&gt;",1,0)</f>
        <v>0</v>
      </c>
      <c r="H52" s="72">
        <f>IF(qualitativ!G52="&gt;",1,0)</f>
        <v>0</v>
      </c>
      <c r="I52" s="72">
        <f>IF(qualitativ!H52="&lt;",1,0)</f>
        <v>0</v>
      </c>
      <c r="J52" s="72">
        <f t="shared" si="1"/>
        <v>0</v>
      </c>
      <c r="K52" s="72">
        <f>IF(qualitativ!I52=9900,1,0)</f>
        <v>0</v>
      </c>
      <c r="L52" s="72">
        <f>IF(qualitativ!J52=4600,1,0)</f>
        <v>0</v>
      </c>
      <c r="M52" s="72">
        <f>IF(qualitativ!K52=4000,1,0)</f>
        <v>0</v>
      </c>
      <c r="N52" s="72">
        <f t="shared" si="2"/>
        <v>0</v>
      </c>
      <c r="O52" s="72">
        <f>IF(qualitativ!L52=6999,1,0)</f>
        <v>0</v>
      </c>
      <c r="P52" s="72">
        <f>IF(qualitativ!M52=3490,1,0)</f>
        <v>0</v>
      </c>
      <c r="Q52" s="72">
        <f>IF(qualitativ!N52=3900,1,0)</f>
        <v>0</v>
      </c>
      <c r="R52" s="72">
        <f t="shared" si="3"/>
        <v>0</v>
      </c>
      <c r="S52" s="72">
        <f>IF(qualitativ!O52=7000,1,0)</f>
        <v>0</v>
      </c>
      <c r="T52" s="72">
        <f>IF(qualitativ!P52=5300,1,0)</f>
        <v>0</v>
      </c>
      <c r="U52" s="72">
        <f>IF(qualitativ!Q52=4080,1,0)</f>
        <v>0</v>
      </c>
      <c r="V52" s="72">
        <f>IF(qualitativ!R52=12500,1,0)</f>
        <v>0</v>
      </c>
      <c r="W52" s="72">
        <f t="shared" si="4"/>
        <v>0</v>
      </c>
      <c r="X52" s="72">
        <f>IF(qualitativ!S52=500,1,0)</f>
        <v>0</v>
      </c>
      <c r="Y52" s="72">
        <f>IF(qualitativ!T52=250,1,0)</f>
        <v>0</v>
      </c>
      <c r="Z52" s="72">
        <f>IF(qualitativ!U52=350,1,0)</f>
        <v>0</v>
      </c>
      <c r="AA52" s="72">
        <f>IF(qualitativ!V52=1500,1,0)</f>
        <v>0</v>
      </c>
      <c r="AB52" s="72">
        <f t="shared" si="5"/>
        <v>0</v>
      </c>
      <c r="AC52" s="72">
        <f>IF(qualitativ!W52=300,1,0)</f>
        <v>0</v>
      </c>
      <c r="AD52" s="72">
        <f>IF(qualitativ!X52=736,1,0)</f>
        <v>0</v>
      </c>
      <c r="AE52" s="72">
        <f>IF(qualitativ!Y52=699,1,0)</f>
        <v>0</v>
      </c>
      <c r="AF52" s="72">
        <f>IF(qualitativ!Z52=354,1,0)</f>
        <v>0</v>
      </c>
      <c r="AG52" s="72">
        <f t="shared" si="6"/>
        <v>0</v>
      </c>
      <c r="AH52" s="72">
        <f>IF(qualitativ!AA52=4500,1,0)</f>
        <v>0</v>
      </c>
      <c r="AI52" s="72">
        <f>IF(qualitativ!AB52=64000,1,0)</f>
        <v>0</v>
      </c>
      <c r="AJ52" s="72">
        <f>IF(qualitativ!AC52=2500,1,0)</f>
        <v>0</v>
      </c>
      <c r="AK52" s="72">
        <f>IF(qualitativ!AD52=49000,1,0)</f>
        <v>0</v>
      </c>
      <c r="AL52" s="72">
        <f t="shared" si="7"/>
        <v>0</v>
      </c>
      <c r="AM52" s="72">
        <f>IF(qualitativ!AE52=584,1,0)</f>
        <v>0</v>
      </c>
      <c r="AN52" s="72">
        <f>IF(qualitativ!AF52=1324,1,0)</f>
        <v>0</v>
      </c>
      <c r="AO52" s="72">
        <f t="shared" si="8"/>
        <v>0</v>
      </c>
      <c r="AP52" s="72">
        <f>IF(qualitativ!AG52=644,1,0)</f>
        <v>0</v>
      </c>
      <c r="AQ52" s="72">
        <f>IF(qualitativ!AH52=272,1,0)</f>
        <v>0</v>
      </c>
      <c r="AR52" s="72">
        <f t="shared" si="9"/>
        <v>0</v>
      </c>
      <c r="AS52" s="72">
        <f>IF(OR(qualitativ!AI52="35-4",qualitativ!AI52="35-4=31"),1,0)</f>
        <v>0</v>
      </c>
      <c r="AT52" s="72">
        <f>IF(qualitativ!AJ52=31,1,0)</f>
        <v>0</v>
      </c>
      <c r="AU52" s="72">
        <f t="shared" si="10"/>
        <v>0</v>
      </c>
      <c r="AV52" s="72">
        <f>IF(qualitativ!AK52=6,1,0)</f>
        <v>0</v>
      </c>
      <c r="AW52" s="72">
        <f>IF(qualitativ!AL52=80,1,0)</f>
        <v>0</v>
      </c>
      <c r="AX52" s="72">
        <f>IF(qualitativ!AM52=32,1,0)</f>
        <v>0</v>
      </c>
      <c r="AY52" s="72">
        <f>IF(qualitativ!AN52=63,1,0)</f>
        <v>0</v>
      </c>
      <c r="AZ52" s="72">
        <f>IF(AND(qualitativ!AO52=0,ISBLANK(qualitativ!AO52)=FALSE),1,0)</f>
        <v>0</v>
      </c>
      <c r="BA52" s="72">
        <f>IF(qualitativ!AP52=35,1,0)</f>
        <v>0</v>
      </c>
      <c r="BB52" s="72">
        <f t="shared" si="11"/>
        <v>0</v>
      </c>
      <c r="BC52" s="72">
        <f>IF(qualitativ!AQ52=8,1,0)</f>
        <v>0</v>
      </c>
      <c r="BD52" s="72">
        <f>IF(qualitativ!AR52=1,1,0)</f>
        <v>0</v>
      </c>
      <c r="BE52" s="72">
        <f>IF(qualitativ!AS52=7,1,0)</f>
        <v>0</v>
      </c>
      <c r="BF52" s="72">
        <f>IF(qualitativ!AT52=8,1,0)</f>
        <v>0</v>
      </c>
      <c r="BG52" s="72">
        <f>IF(qualitativ!AU52=6,1,0)</f>
        <v>0</v>
      </c>
      <c r="BH52" s="72">
        <f>IF(qualitativ!AV52=7,1,0)</f>
        <v>0</v>
      </c>
      <c r="BI52" s="72">
        <f t="shared" si="12"/>
        <v>0</v>
      </c>
      <c r="BJ52" s="72">
        <f>IF(qualitativ!AW52=35000,1,0)</f>
        <v>0</v>
      </c>
      <c r="BK52" s="72">
        <f>IF(qualitativ!AX52=1000,1,0)</f>
        <v>0</v>
      </c>
      <c r="BL52" s="72">
        <f>IF(qualitativ!AY52=600,1,0)</f>
        <v>0</v>
      </c>
      <c r="BM52" s="72">
        <f>IF(qualitativ!AZ52=600,1,0)</f>
        <v>0</v>
      </c>
      <c r="BN52" s="72">
        <f t="shared" si="13"/>
        <v>0</v>
      </c>
      <c r="BO52" s="72">
        <f>IF(OR(qualitativ!BA52="8*6",qualitativ!BA52="6*8",qualitativ!BA52="8*6=48",qualitativ!BA52="6*8=48"),1,0)</f>
        <v>0</v>
      </c>
      <c r="BP52" s="72">
        <f>IF(OR(qualitativ!BB52=3),1,0)</f>
        <v>0</v>
      </c>
      <c r="BQ52" s="72">
        <f>IF(OR(qualitativ!BC52=1),1,0)</f>
        <v>0</v>
      </c>
      <c r="BR52" s="72">
        <f>IF(OR(qualitativ!BD52=2),1,0)</f>
        <v>0</v>
      </c>
      <c r="BS52" s="72">
        <f t="shared" si="14"/>
        <v>0</v>
      </c>
      <c r="BT52" s="73">
        <f t="shared" si="15"/>
        <v>0</v>
      </c>
      <c r="BU52" s="74">
        <f t="shared" si="16"/>
        <v>0</v>
      </c>
      <c r="BV52" s="73">
        <f>COUNTIF(qualitativ!C52:BD52,999)</f>
        <v>0</v>
      </c>
    </row>
    <row r="53" spans="1:74" x14ac:dyDescent="0.2">
      <c r="A53" s="19">
        <f>qualitativ!A53</f>
        <v>0</v>
      </c>
      <c r="B53" s="19">
        <f>qualitativ!B53</f>
        <v>0</v>
      </c>
      <c r="C53" s="72">
        <f>IF(qualitativ!C53=5089,1,0)</f>
        <v>0</v>
      </c>
      <c r="D53" s="72">
        <f>IF(qualitativ!D53=43005,1,0)</f>
        <v>0</v>
      </c>
      <c r="E53" s="72">
        <f>IF(qualitativ!E53=300500,1,0)</f>
        <v>0</v>
      </c>
      <c r="F53" s="72">
        <f t="shared" si="0"/>
        <v>0</v>
      </c>
      <c r="G53" s="72">
        <f>IF(qualitativ!F53="&gt;",1,0)</f>
        <v>0</v>
      </c>
      <c r="H53" s="72">
        <f>IF(qualitativ!G53="&gt;",1,0)</f>
        <v>0</v>
      </c>
      <c r="I53" s="72">
        <f>IF(qualitativ!H53="&lt;",1,0)</f>
        <v>0</v>
      </c>
      <c r="J53" s="72">
        <f t="shared" si="1"/>
        <v>0</v>
      </c>
      <c r="K53" s="72">
        <f>IF(qualitativ!I53=9900,1,0)</f>
        <v>0</v>
      </c>
      <c r="L53" s="72">
        <f>IF(qualitativ!J53=4600,1,0)</f>
        <v>0</v>
      </c>
      <c r="M53" s="72">
        <f>IF(qualitativ!K53=4000,1,0)</f>
        <v>0</v>
      </c>
      <c r="N53" s="72">
        <f t="shared" si="2"/>
        <v>0</v>
      </c>
      <c r="O53" s="72">
        <f>IF(qualitativ!L53=6999,1,0)</f>
        <v>0</v>
      </c>
      <c r="P53" s="72">
        <f>IF(qualitativ!M53=3490,1,0)</f>
        <v>0</v>
      </c>
      <c r="Q53" s="72">
        <f>IF(qualitativ!N53=3900,1,0)</f>
        <v>0</v>
      </c>
      <c r="R53" s="72">
        <f t="shared" si="3"/>
        <v>0</v>
      </c>
      <c r="S53" s="72">
        <f>IF(qualitativ!O53=7000,1,0)</f>
        <v>0</v>
      </c>
      <c r="T53" s="72">
        <f>IF(qualitativ!P53=5300,1,0)</f>
        <v>0</v>
      </c>
      <c r="U53" s="72">
        <f>IF(qualitativ!Q53=4080,1,0)</f>
        <v>0</v>
      </c>
      <c r="V53" s="72">
        <f>IF(qualitativ!R53=12500,1,0)</f>
        <v>0</v>
      </c>
      <c r="W53" s="72">
        <f t="shared" si="4"/>
        <v>0</v>
      </c>
      <c r="X53" s="72">
        <f>IF(qualitativ!S53=500,1,0)</f>
        <v>0</v>
      </c>
      <c r="Y53" s="72">
        <f>IF(qualitativ!T53=250,1,0)</f>
        <v>0</v>
      </c>
      <c r="Z53" s="72">
        <f>IF(qualitativ!U53=350,1,0)</f>
        <v>0</v>
      </c>
      <c r="AA53" s="72">
        <f>IF(qualitativ!V53=1500,1,0)</f>
        <v>0</v>
      </c>
      <c r="AB53" s="72">
        <f t="shared" si="5"/>
        <v>0</v>
      </c>
      <c r="AC53" s="72">
        <f>IF(qualitativ!W53=300,1,0)</f>
        <v>0</v>
      </c>
      <c r="AD53" s="72">
        <f>IF(qualitativ!X53=736,1,0)</f>
        <v>0</v>
      </c>
      <c r="AE53" s="72">
        <f>IF(qualitativ!Y53=699,1,0)</f>
        <v>0</v>
      </c>
      <c r="AF53" s="72">
        <f>IF(qualitativ!Z53=354,1,0)</f>
        <v>0</v>
      </c>
      <c r="AG53" s="72">
        <f t="shared" si="6"/>
        <v>0</v>
      </c>
      <c r="AH53" s="72">
        <f>IF(qualitativ!AA53=4500,1,0)</f>
        <v>0</v>
      </c>
      <c r="AI53" s="72">
        <f>IF(qualitativ!AB53=64000,1,0)</f>
        <v>0</v>
      </c>
      <c r="AJ53" s="72">
        <f>IF(qualitativ!AC53=2500,1,0)</f>
        <v>0</v>
      </c>
      <c r="AK53" s="72">
        <f>IF(qualitativ!AD53=49000,1,0)</f>
        <v>0</v>
      </c>
      <c r="AL53" s="72">
        <f t="shared" si="7"/>
        <v>0</v>
      </c>
      <c r="AM53" s="72">
        <f>IF(qualitativ!AE53=584,1,0)</f>
        <v>0</v>
      </c>
      <c r="AN53" s="72">
        <f>IF(qualitativ!AF53=1324,1,0)</f>
        <v>0</v>
      </c>
      <c r="AO53" s="72">
        <f t="shared" si="8"/>
        <v>0</v>
      </c>
      <c r="AP53" s="72">
        <f>IF(qualitativ!AG53=644,1,0)</f>
        <v>0</v>
      </c>
      <c r="AQ53" s="72">
        <f>IF(qualitativ!AH53=272,1,0)</f>
        <v>0</v>
      </c>
      <c r="AR53" s="72">
        <f t="shared" si="9"/>
        <v>0</v>
      </c>
      <c r="AS53" s="72">
        <f>IF(OR(qualitativ!AI53="35-4",qualitativ!AI53="35-4=31"),1,0)</f>
        <v>0</v>
      </c>
      <c r="AT53" s="72">
        <f>IF(qualitativ!AJ53=31,1,0)</f>
        <v>0</v>
      </c>
      <c r="AU53" s="72">
        <f t="shared" si="10"/>
        <v>0</v>
      </c>
      <c r="AV53" s="72">
        <f>IF(qualitativ!AK53=6,1,0)</f>
        <v>0</v>
      </c>
      <c r="AW53" s="72">
        <f>IF(qualitativ!AL53=80,1,0)</f>
        <v>0</v>
      </c>
      <c r="AX53" s="72">
        <f>IF(qualitativ!AM53=32,1,0)</f>
        <v>0</v>
      </c>
      <c r="AY53" s="72">
        <f>IF(qualitativ!AN53=63,1,0)</f>
        <v>0</v>
      </c>
      <c r="AZ53" s="72">
        <f>IF(AND(qualitativ!AO53=0,ISBLANK(qualitativ!AO53)=FALSE),1,0)</f>
        <v>0</v>
      </c>
      <c r="BA53" s="72">
        <f>IF(qualitativ!AP53=35,1,0)</f>
        <v>0</v>
      </c>
      <c r="BB53" s="72">
        <f t="shared" si="11"/>
        <v>0</v>
      </c>
      <c r="BC53" s="72">
        <f>IF(qualitativ!AQ53=8,1,0)</f>
        <v>0</v>
      </c>
      <c r="BD53" s="72">
        <f>IF(qualitativ!AR53=1,1,0)</f>
        <v>0</v>
      </c>
      <c r="BE53" s="72">
        <f>IF(qualitativ!AS53=7,1,0)</f>
        <v>0</v>
      </c>
      <c r="BF53" s="72">
        <f>IF(qualitativ!AT53=8,1,0)</f>
        <v>0</v>
      </c>
      <c r="BG53" s="72">
        <f>IF(qualitativ!AU53=6,1,0)</f>
        <v>0</v>
      </c>
      <c r="BH53" s="72">
        <f>IF(qualitativ!AV53=7,1,0)</f>
        <v>0</v>
      </c>
      <c r="BI53" s="72">
        <f t="shared" si="12"/>
        <v>0</v>
      </c>
      <c r="BJ53" s="72">
        <f>IF(qualitativ!AW53=35000,1,0)</f>
        <v>0</v>
      </c>
      <c r="BK53" s="72">
        <f>IF(qualitativ!AX53=1000,1,0)</f>
        <v>0</v>
      </c>
      <c r="BL53" s="72">
        <f>IF(qualitativ!AY53=600,1,0)</f>
        <v>0</v>
      </c>
      <c r="BM53" s="72">
        <f>IF(qualitativ!AZ53=600,1,0)</f>
        <v>0</v>
      </c>
      <c r="BN53" s="72">
        <f t="shared" si="13"/>
        <v>0</v>
      </c>
      <c r="BO53" s="72">
        <f>IF(OR(qualitativ!BA53="8*6",qualitativ!BA53="6*8",qualitativ!BA53="8*6=48",qualitativ!BA53="6*8=48"),1,0)</f>
        <v>0</v>
      </c>
      <c r="BP53" s="72">
        <f>IF(OR(qualitativ!BB53=3),1,0)</f>
        <v>0</v>
      </c>
      <c r="BQ53" s="72">
        <f>IF(OR(qualitativ!BC53=1),1,0)</f>
        <v>0</v>
      </c>
      <c r="BR53" s="72">
        <f>IF(OR(qualitativ!BD53=2),1,0)</f>
        <v>0</v>
      </c>
      <c r="BS53" s="72">
        <f t="shared" si="14"/>
        <v>0</v>
      </c>
      <c r="BT53" s="73">
        <f t="shared" si="15"/>
        <v>0</v>
      </c>
      <c r="BU53" s="74">
        <f t="shared" si="16"/>
        <v>0</v>
      </c>
      <c r="BV53" s="73">
        <f>COUNTIF(qualitativ!C53:BD53,999)</f>
        <v>0</v>
      </c>
    </row>
    <row r="54" spans="1:74" x14ac:dyDescent="0.2">
      <c r="A54" s="19">
        <f>qualitativ!A54</f>
        <v>0</v>
      </c>
      <c r="B54" s="19">
        <f>qualitativ!B54</f>
        <v>0</v>
      </c>
      <c r="C54" s="72">
        <f>IF(qualitativ!C54=5089,1,0)</f>
        <v>0</v>
      </c>
      <c r="D54" s="72">
        <f>IF(qualitativ!D54=43005,1,0)</f>
        <v>0</v>
      </c>
      <c r="E54" s="72">
        <f>IF(qualitativ!E54=300500,1,0)</f>
        <v>0</v>
      </c>
      <c r="F54" s="72">
        <f t="shared" si="0"/>
        <v>0</v>
      </c>
      <c r="G54" s="72">
        <f>IF(qualitativ!F54="&gt;",1,0)</f>
        <v>0</v>
      </c>
      <c r="H54" s="72">
        <f>IF(qualitativ!G54="&gt;",1,0)</f>
        <v>0</v>
      </c>
      <c r="I54" s="72">
        <f>IF(qualitativ!H54="&lt;",1,0)</f>
        <v>0</v>
      </c>
      <c r="J54" s="72">
        <f t="shared" si="1"/>
        <v>0</v>
      </c>
      <c r="K54" s="72">
        <f>IF(qualitativ!I54=9900,1,0)</f>
        <v>0</v>
      </c>
      <c r="L54" s="72">
        <f>IF(qualitativ!J54=4600,1,0)</f>
        <v>0</v>
      </c>
      <c r="M54" s="72">
        <f>IF(qualitativ!K54=4000,1,0)</f>
        <v>0</v>
      </c>
      <c r="N54" s="72">
        <f t="shared" si="2"/>
        <v>0</v>
      </c>
      <c r="O54" s="72">
        <f>IF(qualitativ!L54=6999,1,0)</f>
        <v>0</v>
      </c>
      <c r="P54" s="72">
        <f>IF(qualitativ!M54=3490,1,0)</f>
        <v>0</v>
      </c>
      <c r="Q54" s="72">
        <f>IF(qualitativ!N54=3900,1,0)</f>
        <v>0</v>
      </c>
      <c r="R54" s="72">
        <f t="shared" si="3"/>
        <v>0</v>
      </c>
      <c r="S54" s="72">
        <f>IF(qualitativ!O54=7000,1,0)</f>
        <v>0</v>
      </c>
      <c r="T54" s="72">
        <f>IF(qualitativ!P54=5300,1,0)</f>
        <v>0</v>
      </c>
      <c r="U54" s="72">
        <f>IF(qualitativ!Q54=4080,1,0)</f>
        <v>0</v>
      </c>
      <c r="V54" s="72">
        <f>IF(qualitativ!R54=12500,1,0)</f>
        <v>0</v>
      </c>
      <c r="W54" s="72">
        <f t="shared" si="4"/>
        <v>0</v>
      </c>
      <c r="X54" s="72">
        <f>IF(qualitativ!S54=500,1,0)</f>
        <v>0</v>
      </c>
      <c r="Y54" s="72">
        <f>IF(qualitativ!T54=250,1,0)</f>
        <v>0</v>
      </c>
      <c r="Z54" s="72">
        <f>IF(qualitativ!U54=350,1,0)</f>
        <v>0</v>
      </c>
      <c r="AA54" s="72">
        <f>IF(qualitativ!V54=1500,1,0)</f>
        <v>0</v>
      </c>
      <c r="AB54" s="72">
        <f t="shared" si="5"/>
        <v>0</v>
      </c>
      <c r="AC54" s="72">
        <f>IF(qualitativ!W54=300,1,0)</f>
        <v>0</v>
      </c>
      <c r="AD54" s="72">
        <f>IF(qualitativ!X54=736,1,0)</f>
        <v>0</v>
      </c>
      <c r="AE54" s="72">
        <f>IF(qualitativ!Y54=699,1,0)</f>
        <v>0</v>
      </c>
      <c r="AF54" s="72">
        <f>IF(qualitativ!Z54=354,1,0)</f>
        <v>0</v>
      </c>
      <c r="AG54" s="72">
        <f t="shared" si="6"/>
        <v>0</v>
      </c>
      <c r="AH54" s="72">
        <f>IF(qualitativ!AA54=4500,1,0)</f>
        <v>0</v>
      </c>
      <c r="AI54" s="72">
        <f>IF(qualitativ!AB54=64000,1,0)</f>
        <v>0</v>
      </c>
      <c r="AJ54" s="72">
        <f>IF(qualitativ!AC54=2500,1,0)</f>
        <v>0</v>
      </c>
      <c r="AK54" s="72">
        <f>IF(qualitativ!AD54=49000,1,0)</f>
        <v>0</v>
      </c>
      <c r="AL54" s="72">
        <f t="shared" si="7"/>
        <v>0</v>
      </c>
      <c r="AM54" s="72">
        <f>IF(qualitativ!AE54=584,1,0)</f>
        <v>0</v>
      </c>
      <c r="AN54" s="72">
        <f>IF(qualitativ!AF54=1324,1,0)</f>
        <v>0</v>
      </c>
      <c r="AO54" s="72">
        <f t="shared" si="8"/>
        <v>0</v>
      </c>
      <c r="AP54" s="72">
        <f>IF(qualitativ!AG54=644,1,0)</f>
        <v>0</v>
      </c>
      <c r="AQ54" s="72">
        <f>IF(qualitativ!AH54=272,1,0)</f>
        <v>0</v>
      </c>
      <c r="AR54" s="72">
        <f t="shared" si="9"/>
        <v>0</v>
      </c>
      <c r="AS54" s="72">
        <f>IF(OR(qualitativ!AI54="35-4",qualitativ!AI54="35-4=31"),1,0)</f>
        <v>0</v>
      </c>
      <c r="AT54" s="72">
        <f>IF(qualitativ!AJ54=31,1,0)</f>
        <v>0</v>
      </c>
      <c r="AU54" s="72">
        <f t="shared" si="10"/>
        <v>0</v>
      </c>
      <c r="AV54" s="72">
        <f>IF(qualitativ!AK54=6,1,0)</f>
        <v>0</v>
      </c>
      <c r="AW54" s="72">
        <f>IF(qualitativ!AL54=80,1,0)</f>
        <v>0</v>
      </c>
      <c r="AX54" s="72">
        <f>IF(qualitativ!AM54=32,1,0)</f>
        <v>0</v>
      </c>
      <c r="AY54" s="72">
        <f>IF(qualitativ!AN54=63,1,0)</f>
        <v>0</v>
      </c>
      <c r="AZ54" s="72">
        <f>IF(AND(qualitativ!AO54=0,ISBLANK(qualitativ!AO54)=FALSE),1,0)</f>
        <v>0</v>
      </c>
      <c r="BA54" s="72">
        <f>IF(qualitativ!AP54=35,1,0)</f>
        <v>0</v>
      </c>
      <c r="BB54" s="72">
        <f t="shared" si="11"/>
        <v>0</v>
      </c>
      <c r="BC54" s="72">
        <f>IF(qualitativ!AQ54=8,1,0)</f>
        <v>0</v>
      </c>
      <c r="BD54" s="72">
        <f>IF(qualitativ!AR54=1,1,0)</f>
        <v>0</v>
      </c>
      <c r="BE54" s="72">
        <f>IF(qualitativ!AS54=7,1,0)</f>
        <v>0</v>
      </c>
      <c r="BF54" s="72">
        <f>IF(qualitativ!AT54=8,1,0)</f>
        <v>0</v>
      </c>
      <c r="BG54" s="72">
        <f>IF(qualitativ!AU54=6,1,0)</f>
        <v>0</v>
      </c>
      <c r="BH54" s="72">
        <f>IF(qualitativ!AV54=7,1,0)</f>
        <v>0</v>
      </c>
      <c r="BI54" s="72">
        <f t="shared" si="12"/>
        <v>0</v>
      </c>
      <c r="BJ54" s="72">
        <f>IF(qualitativ!AW54=35000,1,0)</f>
        <v>0</v>
      </c>
      <c r="BK54" s="72">
        <f>IF(qualitativ!AX54=1000,1,0)</f>
        <v>0</v>
      </c>
      <c r="BL54" s="72">
        <f>IF(qualitativ!AY54=600,1,0)</f>
        <v>0</v>
      </c>
      <c r="BM54" s="72">
        <f>IF(qualitativ!AZ54=600,1,0)</f>
        <v>0</v>
      </c>
      <c r="BN54" s="72">
        <f t="shared" si="13"/>
        <v>0</v>
      </c>
      <c r="BO54" s="72">
        <f>IF(OR(qualitativ!BA54="8*6",qualitativ!BA54="6*8",qualitativ!BA54="8*6=48",qualitativ!BA54="6*8=48"),1,0)</f>
        <v>0</v>
      </c>
      <c r="BP54" s="72">
        <f>IF(OR(qualitativ!BB54=3),1,0)</f>
        <v>0</v>
      </c>
      <c r="BQ54" s="72">
        <f>IF(OR(qualitativ!BC54=1),1,0)</f>
        <v>0</v>
      </c>
      <c r="BR54" s="72">
        <f>IF(OR(qualitativ!BD54=2),1,0)</f>
        <v>0</v>
      </c>
      <c r="BS54" s="72">
        <f t="shared" si="14"/>
        <v>0</v>
      </c>
      <c r="BT54" s="73">
        <f t="shared" si="15"/>
        <v>0</v>
      </c>
      <c r="BU54" s="74">
        <f t="shared" si="16"/>
        <v>0</v>
      </c>
      <c r="BV54" s="73">
        <f>COUNTIF(qualitativ!C54:BD54,999)</f>
        <v>0</v>
      </c>
    </row>
    <row r="55" spans="1:74" x14ac:dyDescent="0.2">
      <c r="A55" s="19">
        <f>qualitativ!A55</f>
        <v>0</v>
      </c>
      <c r="B55" s="19">
        <f>qualitativ!B55</f>
        <v>0</v>
      </c>
      <c r="C55" s="72">
        <f>IF(qualitativ!C55=5089,1,0)</f>
        <v>0</v>
      </c>
      <c r="D55" s="72">
        <f>IF(qualitativ!D55=43005,1,0)</f>
        <v>0</v>
      </c>
      <c r="E55" s="72">
        <f>IF(qualitativ!E55=300500,1,0)</f>
        <v>0</v>
      </c>
      <c r="F55" s="72">
        <f t="shared" si="0"/>
        <v>0</v>
      </c>
      <c r="G55" s="72">
        <f>IF(qualitativ!F55="&gt;",1,0)</f>
        <v>0</v>
      </c>
      <c r="H55" s="72">
        <f>IF(qualitativ!G55="&gt;",1,0)</f>
        <v>0</v>
      </c>
      <c r="I55" s="72">
        <f>IF(qualitativ!H55="&lt;",1,0)</f>
        <v>0</v>
      </c>
      <c r="J55" s="72">
        <f t="shared" si="1"/>
        <v>0</v>
      </c>
      <c r="K55" s="72">
        <f>IF(qualitativ!I55=9900,1,0)</f>
        <v>0</v>
      </c>
      <c r="L55" s="72">
        <f>IF(qualitativ!J55=4600,1,0)</f>
        <v>0</v>
      </c>
      <c r="M55" s="72">
        <f>IF(qualitativ!K55=4000,1,0)</f>
        <v>0</v>
      </c>
      <c r="N55" s="72">
        <f t="shared" si="2"/>
        <v>0</v>
      </c>
      <c r="O55" s="72">
        <f>IF(qualitativ!L55=6999,1,0)</f>
        <v>0</v>
      </c>
      <c r="P55" s="72">
        <f>IF(qualitativ!M55=3490,1,0)</f>
        <v>0</v>
      </c>
      <c r="Q55" s="72">
        <f>IF(qualitativ!N55=3900,1,0)</f>
        <v>0</v>
      </c>
      <c r="R55" s="72">
        <f t="shared" si="3"/>
        <v>0</v>
      </c>
      <c r="S55" s="72">
        <f>IF(qualitativ!O55=7000,1,0)</f>
        <v>0</v>
      </c>
      <c r="T55" s="72">
        <f>IF(qualitativ!P55=5300,1,0)</f>
        <v>0</v>
      </c>
      <c r="U55" s="72">
        <f>IF(qualitativ!Q55=4080,1,0)</f>
        <v>0</v>
      </c>
      <c r="V55" s="72">
        <f>IF(qualitativ!R55=12500,1,0)</f>
        <v>0</v>
      </c>
      <c r="W55" s="72">
        <f t="shared" si="4"/>
        <v>0</v>
      </c>
      <c r="X55" s="72">
        <f>IF(qualitativ!S55=500,1,0)</f>
        <v>0</v>
      </c>
      <c r="Y55" s="72">
        <f>IF(qualitativ!T55=250,1,0)</f>
        <v>0</v>
      </c>
      <c r="Z55" s="72">
        <f>IF(qualitativ!U55=350,1,0)</f>
        <v>0</v>
      </c>
      <c r="AA55" s="72">
        <f>IF(qualitativ!V55=1500,1,0)</f>
        <v>0</v>
      </c>
      <c r="AB55" s="72">
        <f t="shared" si="5"/>
        <v>0</v>
      </c>
      <c r="AC55" s="72">
        <f>IF(qualitativ!W55=300,1,0)</f>
        <v>0</v>
      </c>
      <c r="AD55" s="72">
        <f>IF(qualitativ!X55=736,1,0)</f>
        <v>0</v>
      </c>
      <c r="AE55" s="72">
        <f>IF(qualitativ!Y55=699,1,0)</f>
        <v>0</v>
      </c>
      <c r="AF55" s="72">
        <f>IF(qualitativ!Z55=354,1,0)</f>
        <v>0</v>
      </c>
      <c r="AG55" s="72">
        <f t="shared" si="6"/>
        <v>0</v>
      </c>
      <c r="AH55" s="72">
        <f>IF(qualitativ!AA55=4500,1,0)</f>
        <v>0</v>
      </c>
      <c r="AI55" s="72">
        <f>IF(qualitativ!AB55=64000,1,0)</f>
        <v>0</v>
      </c>
      <c r="AJ55" s="72">
        <f>IF(qualitativ!AC55=2500,1,0)</f>
        <v>0</v>
      </c>
      <c r="AK55" s="72">
        <f>IF(qualitativ!AD55=49000,1,0)</f>
        <v>0</v>
      </c>
      <c r="AL55" s="72">
        <f t="shared" si="7"/>
        <v>0</v>
      </c>
      <c r="AM55" s="72">
        <f>IF(qualitativ!AE55=584,1,0)</f>
        <v>0</v>
      </c>
      <c r="AN55" s="72">
        <f>IF(qualitativ!AF55=1324,1,0)</f>
        <v>0</v>
      </c>
      <c r="AO55" s="72">
        <f t="shared" si="8"/>
        <v>0</v>
      </c>
      <c r="AP55" s="72">
        <f>IF(qualitativ!AG55=644,1,0)</f>
        <v>0</v>
      </c>
      <c r="AQ55" s="72">
        <f>IF(qualitativ!AH55=272,1,0)</f>
        <v>0</v>
      </c>
      <c r="AR55" s="72">
        <f t="shared" si="9"/>
        <v>0</v>
      </c>
      <c r="AS55" s="72">
        <f>IF(OR(qualitativ!AI55="35-4",qualitativ!AI55="35-4=31"),1,0)</f>
        <v>0</v>
      </c>
      <c r="AT55" s="72">
        <f>IF(qualitativ!AJ55=31,1,0)</f>
        <v>0</v>
      </c>
      <c r="AU55" s="72">
        <f t="shared" si="10"/>
        <v>0</v>
      </c>
      <c r="AV55" s="72">
        <f>IF(qualitativ!AK55=6,1,0)</f>
        <v>0</v>
      </c>
      <c r="AW55" s="72">
        <f>IF(qualitativ!AL55=80,1,0)</f>
        <v>0</v>
      </c>
      <c r="AX55" s="72">
        <f>IF(qualitativ!AM55=32,1,0)</f>
        <v>0</v>
      </c>
      <c r="AY55" s="72">
        <f>IF(qualitativ!AN55=63,1,0)</f>
        <v>0</v>
      </c>
      <c r="AZ55" s="72">
        <f>IF(AND(qualitativ!AO55=0,ISBLANK(qualitativ!AO55)=FALSE),1,0)</f>
        <v>0</v>
      </c>
      <c r="BA55" s="72">
        <f>IF(qualitativ!AP55=35,1,0)</f>
        <v>0</v>
      </c>
      <c r="BB55" s="72">
        <f t="shared" si="11"/>
        <v>0</v>
      </c>
      <c r="BC55" s="72">
        <f>IF(qualitativ!AQ55=8,1,0)</f>
        <v>0</v>
      </c>
      <c r="BD55" s="72">
        <f>IF(qualitativ!AR55=1,1,0)</f>
        <v>0</v>
      </c>
      <c r="BE55" s="72">
        <f>IF(qualitativ!AS55=7,1,0)</f>
        <v>0</v>
      </c>
      <c r="BF55" s="72">
        <f>IF(qualitativ!AT55=8,1,0)</f>
        <v>0</v>
      </c>
      <c r="BG55" s="72">
        <f>IF(qualitativ!AU55=6,1,0)</f>
        <v>0</v>
      </c>
      <c r="BH55" s="72">
        <f>IF(qualitativ!AV55=7,1,0)</f>
        <v>0</v>
      </c>
      <c r="BI55" s="72">
        <f t="shared" si="12"/>
        <v>0</v>
      </c>
      <c r="BJ55" s="72">
        <f>IF(qualitativ!AW55=35000,1,0)</f>
        <v>0</v>
      </c>
      <c r="BK55" s="72">
        <f>IF(qualitativ!AX55=1000,1,0)</f>
        <v>0</v>
      </c>
      <c r="BL55" s="72">
        <f>IF(qualitativ!AY55=600,1,0)</f>
        <v>0</v>
      </c>
      <c r="BM55" s="72">
        <f>IF(qualitativ!AZ55=600,1,0)</f>
        <v>0</v>
      </c>
      <c r="BN55" s="72">
        <f t="shared" si="13"/>
        <v>0</v>
      </c>
      <c r="BO55" s="72">
        <f>IF(OR(qualitativ!BA55="8*6",qualitativ!BA55="6*8",qualitativ!BA55="8*6=48",qualitativ!BA55="6*8=48"),1,0)</f>
        <v>0</v>
      </c>
      <c r="BP55" s="72">
        <f>IF(OR(qualitativ!BB55=3),1,0)</f>
        <v>0</v>
      </c>
      <c r="BQ55" s="72">
        <f>IF(OR(qualitativ!BC55=1),1,0)</f>
        <v>0</v>
      </c>
      <c r="BR55" s="72">
        <f>IF(OR(qualitativ!BD55=2),1,0)</f>
        <v>0</v>
      </c>
      <c r="BS55" s="72">
        <f t="shared" si="14"/>
        <v>0</v>
      </c>
      <c r="BT55" s="73">
        <f t="shared" si="15"/>
        <v>0</v>
      </c>
      <c r="BU55" s="74">
        <f t="shared" si="16"/>
        <v>0</v>
      </c>
      <c r="BV55" s="73">
        <f>COUNTIF(qualitativ!C55:BD55,999)</f>
        <v>0</v>
      </c>
    </row>
    <row r="56" spans="1:74" x14ac:dyDescent="0.2">
      <c r="A56" s="19">
        <f>qualitativ!A56</f>
        <v>0</v>
      </c>
      <c r="B56" s="19">
        <f>qualitativ!B56</f>
        <v>0</v>
      </c>
      <c r="C56" s="72">
        <f>IF(qualitativ!C56=5089,1,0)</f>
        <v>0</v>
      </c>
      <c r="D56" s="72">
        <f>IF(qualitativ!D56=43005,1,0)</f>
        <v>0</v>
      </c>
      <c r="E56" s="72">
        <f>IF(qualitativ!E56=300500,1,0)</f>
        <v>0</v>
      </c>
      <c r="F56" s="72">
        <f t="shared" si="0"/>
        <v>0</v>
      </c>
      <c r="G56" s="72">
        <f>IF(qualitativ!F56="&gt;",1,0)</f>
        <v>0</v>
      </c>
      <c r="H56" s="72">
        <f>IF(qualitativ!G56="&gt;",1,0)</f>
        <v>0</v>
      </c>
      <c r="I56" s="72">
        <f>IF(qualitativ!H56="&lt;",1,0)</f>
        <v>0</v>
      </c>
      <c r="J56" s="72">
        <f t="shared" si="1"/>
        <v>0</v>
      </c>
      <c r="K56" s="72">
        <f>IF(qualitativ!I56=9900,1,0)</f>
        <v>0</v>
      </c>
      <c r="L56" s="72">
        <f>IF(qualitativ!J56=4600,1,0)</f>
        <v>0</v>
      </c>
      <c r="M56" s="72">
        <f>IF(qualitativ!K56=4000,1,0)</f>
        <v>0</v>
      </c>
      <c r="N56" s="72">
        <f t="shared" si="2"/>
        <v>0</v>
      </c>
      <c r="O56" s="72">
        <f>IF(qualitativ!L56=6999,1,0)</f>
        <v>0</v>
      </c>
      <c r="P56" s="72">
        <f>IF(qualitativ!M56=3490,1,0)</f>
        <v>0</v>
      </c>
      <c r="Q56" s="72">
        <f>IF(qualitativ!N56=3900,1,0)</f>
        <v>0</v>
      </c>
      <c r="R56" s="72">
        <f t="shared" si="3"/>
        <v>0</v>
      </c>
      <c r="S56" s="72">
        <f>IF(qualitativ!O56=7000,1,0)</f>
        <v>0</v>
      </c>
      <c r="T56" s="72">
        <f>IF(qualitativ!P56=5300,1,0)</f>
        <v>0</v>
      </c>
      <c r="U56" s="72">
        <f>IF(qualitativ!Q56=4080,1,0)</f>
        <v>0</v>
      </c>
      <c r="V56" s="72">
        <f>IF(qualitativ!R56=12500,1,0)</f>
        <v>0</v>
      </c>
      <c r="W56" s="72">
        <f t="shared" si="4"/>
        <v>0</v>
      </c>
      <c r="X56" s="72">
        <f>IF(qualitativ!S56=500,1,0)</f>
        <v>0</v>
      </c>
      <c r="Y56" s="72">
        <f>IF(qualitativ!T56=250,1,0)</f>
        <v>0</v>
      </c>
      <c r="Z56" s="72">
        <f>IF(qualitativ!U56=350,1,0)</f>
        <v>0</v>
      </c>
      <c r="AA56" s="72">
        <f>IF(qualitativ!V56=1500,1,0)</f>
        <v>0</v>
      </c>
      <c r="AB56" s="72">
        <f t="shared" si="5"/>
        <v>0</v>
      </c>
      <c r="AC56" s="72">
        <f>IF(qualitativ!W56=300,1,0)</f>
        <v>0</v>
      </c>
      <c r="AD56" s="72">
        <f>IF(qualitativ!X56=736,1,0)</f>
        <v>0</v>
      </c>
      <c r="AE56" s="72">
        <f>IF(qualitativ!Y56=699,1,0)</f>
        <v>0</v>
      </c>
      <c r="AF56" s="72">
        <f>IF(qualitativ!Z56=354,1,0)</f>
        <v>0</v>
      </c>
      <c r="AG56" s="72">
        <f t="shared" si="6"/>
        <v>0</v>
      </c>
      <c r="AH56" s="72">
        <f>IF(qualitativ!AA56=4500,1,0)</f>
        <v>0</v>
      </c>
      <c r="AI56" s="72">
        <f>IF(qualitativ!AB56=64000,1,0)</f>
        <v>0</v>
      </c>
      <c r="AJ56" s="72">
        <f>IF(qualitativ!AC56=2500,1,0)</f>
        <v>0</v>
      </c>
      <c r="AK56" s="72">
        <f>IF(qualitativ!AD56=49000,1,0)</f>
        <v>0</v>
      </c>
      <c r="AL56" s="72">
        <f t="shared" si="7"/>
        <v>0</v>
      </c>
      <c r="AM56" s="72">
        <f>IF(qualitativ!AE56=584,1,0)</f>
        <v>0</v>
      </c>
      <c r="AN56" s="72">
        <f>IF(qualitativ!AF56=1324,1,0)</f>
        <v>0</v>
      </c>
      <c r="AO56" s="72">
        <f t="shared" si="8"/>
        <v>0</v>
      </c>
      <c r="AP56" s="72">
        <f>IF(qualitativ!AG56=644,1,0)</f>
        <v>0</v>
      </c>
      <c r="AQ56" s="72">
        <f>IF(qualitativ!AH56=272,1,0)</f>
        <v>0</v>
      </c>
      <c r="AR56" s="72">
        <f t="shared" si="9"/>
        <v>0</v>
      </c>
      <c r="AS56" s="72">
        <f>IF(OR(qualitativ!AI56="35-4",qualitativ!AI56="35-4=31"),1,0)</f>
        <v>0</v>
      </c>
      <c r="AT56" s="72">
        <f>IF(qualitativ!AJ56=31,1,0)</f>
        <v>0</v>
      </c>
      <c r="AU56" s="72">
        <f t="shared" si="10"/>
        <v>0</v>
      </c>
      <c r="AV56" s="72">
        <f>IF(qualitativ!AK56=6,1,0)</f>
        <v>0</v>
      </c>
      <c r="AW56" s="72">
        <f>IF(qualitativ!AL56=80,1,0)</f>
        <v>0</v>
      </c>
      <c r="AX56" s="72">
        <f>IF(qualitativ!AM56=32,1,0)</f>
        <v>0</v>
      </c>
      <c r="AY56" s="72">
        <f>IF(qualitativ!AN56=63,1,0)</f>
        <v>0</v>
      </c>
      <c r="AZ56" s="72">
        <f>IF(AND(qualitativ!AO56=0,ISBLANK(qualitativ!AO56)=FALSE),1,0)</f>
        <v>0</v>
      </c>
      <c r="BA56" s="72">
        <f>IF(qualitativ!AP56=35,1,0)</f>
        <v>0</v>
      </c>
      <c r="BB56" s="72">
        <f t="shared" si="11"/>
        <v>0</v>
      </c>
      <c r="BC56" s="72">
        <f>IF(qualitativ!AQ56=8,1,0)</f>
        <v>0</v>
      </c>
      <c r="BD56" s="72">
        <f>IF(qualitativ!AR56=1,1,0)</f>
        <v>0</v>
      </c>
      <c r="BE56" s="72">
        <f>IF(qualitativ!AS56=7,1,0)</f>
        <v>0</v>
      </c>
      <c r="BF56" s="72">
        <f>IF(qualitativ!AT56=8,1,0)</f>
        <v>0</v>
      </c>
      <c r="BG56" s="72">
        <f>IF(qualitativ!AU56=6,1,0)</f>
        <v>0</v>
      </c>
      <c r="BH56" s="72">
        <f>IF(qualitativ!AV56=7,1,0)</f>
        <v>0</v>
      </c>
      <c r="BI56" s="72">
        <f t="shared" si="12"/>
        <v>0</v>
      </c>
      <c r="BJ56" s="72">
        <f>IF(qualitativ!AW56=35000,1,0)</f>
        <v>0</v>
      </c>
      <c r="BK56" s="72">
        <f>IF(qualitativ!AX56=1000,1,0)</f>
        <v>0</v>
      </c>
      <c r="BL56" s="72">
        <f>IF(qualitativ!AY56=600,1,0)</f>
        <v>0</v>
      </c>
      <c r="BM56" s="72">
        <f>IF(qualitativ!AZ56=600,1,0)</f>
        <v>0</v>
      </c>
      <c r="BN56" s="72">
        <f t="shared" si="13"/>
        <v>0</v>
      </c>
      <c r="BO56" s="72">
        <f>IF(OR(qualitativ!BA56="8*6",qualitativ!BA56="6*8",qualitativ!BA56="8*6=48",qualitativ!BA56="6*8=48"),1,0)</f>
        <v>0</v>
      </c>
      <c r="BP56" s="72">
        <f>IF(OR(qualitativ!BB56=3),1,0)</f>
        <v>0</v>
      </c>
      <c r="BQ56" s="72">
        <f>IF(OR(qualitativ!BC56=1),1,0)</f>
        <v>0</v>
      </c>
      <c r="BR56" s="72">
        <f>IF(OR(qualitativ!BD56=2),1,0)</f>
        <v>0</v>
      </c>
      <c r="BS56" s="72">
        <f t="shared" si="14"/>
        <v>0</v>
      </c>
      <c r="BT56" s="73">
        <f t="shared" si="15"/>
        <v>0</v>
      </c>
      <c r="BU56" s="74">
        <f t="shared" si="16"/>
        <v>0</v>
      </c>
      <c r="BV56" s="73">
        <f>COUNTIF(qualitativ!C56:BD56,999)</f>
        <v>0</v>
      </c>
    </row>
    <row r="57" spans="1:74" x14ac:dyDescent="0.2">
      <c r="A57" s="19">
        <f>qualitativ!A57</f>
        <v>0</v>
      </c>
      <c r="B57" s="19">
        <f>qualitativ!B57</f>
        <v>0</v>
      </c>
      <c r="C57" s="72">
        <f>IF(qualitativ!C57=5089,1,0)</f>
        <v>0</v>
      </c>
      <c r="D57" s="72">
        <f>IF(qualitativ!D57=43005,1,0)</f>
        <v>0</v>
      </c>
      <c r="E57" s="72">
        <f>IF(qualitativ!E57=300500,1,0)</f>
        <v>0</v>
      </c>
      <c r="F57" s="72">
        <f t="shared" si="0"/>
        <v>0</v>
      </c>
      <c r="G57" s="72">
        <f>IF(qualitativ!F57="&gt;",1,0)</f>
        <v>0</v>
      </c>
      <c r="H57" s="72">
        <f>IF(qualitativ!G57="&gt;",1,0)</f>
        <v>0</v>
      </c>
      <c r="I57" s="72">
        <f>IF(qualitativ!H57="&lt;",1,0)</f>
        <v>0</v>
      </c>
      <c r="J57" s="72">
        <f t="shared" si="1"/>
        <v>0</v>
      </c>
      <c r="K57" s="72">
        <f>IF(qualitativ!I57=9900,1,0)</f>
        <v>0</v>
      </c>
      <c r="L57" s="72">
        <f>IF(qualitativ!J57=4600,1,0)</f>
        <v>0</v>
      </c>
      <c r="M57" s="72">
        <f>IF(qualitativ!K57=4000,1,0)</f>
        <v>0</v>
      </c>
      <c r="N57" s="72">
        <f t="shared" si="2"/>
        <v>0</v>
      </c>
      <c r="O57" s="72">
        <f>IF(qualitativ!L57=6999,1,0)</f>
        <v>0</v>
      </c>
      <c r="P57" s="72">
        <f>IF(qualitativ!M57=3490,1,0)</f>
        <v>0</v>
      </c>
      <c r="Q57" s="72">
        <f>IF(qualitativ!N57=3900,1,0)</f>
        <v>0</v>
      </c>
      <c r="R57" s="72">
        <f t="shared" si="3"/>
        <v>0</v>
      </c>
      <c r="S57" s="72">
        <f>IF(qualitativ!O57=7000,1,0)</f>
        <v>0</v>
      </c>
      <c r="T57" s="72">
        <f>IF(qualitativ!P57=5300,1,0)</f>
        <v>0</v>
      </c>
      <c r="U57" s="72">
        <f>IF(qualitativ!Q57=4080,1,0)</f>
        <v>0</v>
      </c>
      <c r="V57" s="72">
        <f>IF(qualitativ!R57=12500,1,0)</f>
        <v>0</v>
      </c>
      <c r="W57" s="72">
        <f t="shared" si="4"/>
        <v>0</v>
      </c>
      <c r="X57" s="72">
        <f>IF(qualitativ!S57=500,1,0)</f>
        <v>0</v>
      </c>
      <c r="Y57" s="72">
        <f>IF(qualitativ!T57=250,1,0)</f>
        <v>0</v>
      </c>
      <c r="Z57" s="72">
        <f>IF(qualitativ!U57=350,1,0)</f>
        <v>0</v>
      </c>
      <c r="AA57" s="72">
        <f>IF(qualitativ!V57=1500,1,0)</f>
        <v>0</v>
      </c>
      <c r="AB57" s="72">
        <f t="shared" si="5"/>
        <v>0</v>
      </c>
      <c r="AC57" s="72">
        <f>IF(qualitativ!W57=300,1,0)</f>
        <v>0</v>
      </c>
      <c r="AD57" s="72">
        <f>IF(qualitativ!X57=736,1,0)</f>
        <v>0</v>
      </c>
      <c r="AE57" s="72">
        <f>IF(qualitativ!Y57=699,1,0)</f>
        <v>0</v>
      </c>
      <c r="AF57" s="72">
        <f>IF(qualitativ!Z57=354,1,0)</f>
        <v>0</v>
      </c>
      <c r="AG57" s="72">
        <f t="shared" si="6"/>
        <v>0</v>
      </c>
      <c r="AH57" s="72">
        <f>IF(qualitativ!AA57=4500,1,0)</f>
        <v>0</v>
      </c>
      <c r="AI57" s="72">
        <f>IF(qualitativ!AB57=64000,1,0)</f>
        <v>0</v>
      </c>
      <c r="AJ57" s="72">
        <f>IF(qualitativ!AC57=2500,1,0)</f>
        <v>0</v>
      </c>
      <c r="AK57" s="72">
        <f>IF(qualitativ!AD57=49000,1,0)</f>
        <v>0</v>
      </c>
      <c r="AL57" s="72">
        <f t="shared" si="7"/>
        <v>0</v>
      </c>
      <c r="AM57" s="72">
        <f>IF(qualitativ!AE57=584,1,0)</f>
        <v>0</v>
      </c>
      <c r="AN57" s="72">
        <f>IF(qualitativ!AF57=1324,1,0)</f>
        <v>0</v>
      </c>
      <c r="AO57" s="72">
        <f t="shared" si="8"/>
        <v>0</v>
      </c>
      <c r="AP57" s="72">
        <f>IF(qualitativ!AG57=644,1,0)</f>
        <v>0</v>
      </c>
      <c r="AQ57" s="72">
        <f>IF(qualitativ!AH57=272,1,0)</f>
        <v>0</v>
      </c>
      <c r="AR57" s="72">
        <f t="shared" si="9"/>
        <v>0</v>
      </c>
      <c r="AS57" s="72">
        <f>IF(OR(qualitativ!AI57="35-4",qualitativ!AI57="35-4=31"),1,0)</f>
        <v>0</v>
      </c>
      <c r="AT57" s="72">
        <f>IF(qualitativ!AJ57=31,1,0)</f>
        <v>0</v>
      </c>
      <c r="AU57" s="72">
        <f t="shared" si="10"/>
        <v>0</v>
      </c>
      <c r="AV57" s="72">
        <f>IF(qualitativ!AK57=6,1,0)</f>
        <v>0</v>
      </c>
      <c r="AW57" s="72">
        <f>IF(qualitativ!AL57=80,1,0)</f>
        <v>0</v>
      </c>
      <c r="AX57" s="72">
        <f>IF(qualitativ!AM57=32,1,0)</f>
        <v>0</v>
      </c>
      <c r="AY57" s="72">
        <f>IF(qualitativ!AN57=63,1,0)</f>
        <v>0</v>
      </c>
      <c r="AZ57" s="72">
        <f>IF(AND(qualitativ!AO57=0,ISBLANK(qualitativ!AO57)=FALSE),1,0)</f>
        <v>0</v>
      </c>
      <c r="BA57" s="72">
        <f>IF(qualitativ!AP57=35,1,0)</f>
        <v>0</v>
      </c>
      <c r="BB57" s="72">
        <f t="shared" si="11"/>
        <v>0</v>
      </c>
      <c r="BC57" s="72">
        <f>IF(qualitativ!AQ57=8,1,0)</f>
        <v>0</v>
      </c>
      <c r="BD57" s="72">
        <f>IF(qualitativ!AR57=1,1,0)</f>
        <v>0</v>
      </c>
      <c r="BE57" s="72">
        <f>IF(qualitativ!AS57=7,1,0)</f>
        <v>0</v>
      </c>
      <c r="BF57" s="72">
        <f>IF(qualitativ!AT57=8,1,0)</f>
        <v>0</v>
      </c>
      <c r="BG57" s="72">
        <f>IF(qualitativ!AU57=6,1,0)</f>
        <v>0</v>
      </c>
      <c r="BH57" s="72">
        <f>IF(qualitativ!AV57=7,1,0)</f>
        <v>0</v>
      </c>
      <c r="BI57" s="72">
        <f t="shared" si="12"/>
        <v>0</v>
      </c>
      <c r="BJ57" s="72">
        <f>IF(qualitativ!AW57=35000,1,0)</f>
        <v>0</v>
      </c>
      <c r="BK57" s="72">
        <f>IF(qualitativ!AX57=1000,1,0)</f>
        <v>0</v>
      </c>
      <c r="BL57" s="72">
        <f>IF(qualitativ!AY57=600,1,0)</f>
        <v>0</v>
      </c>
      <c r="BM57" s="72">
        <f>IF(qualitativ!AZ57=600,1,0)</f>
        <v>0</v>
      </c>
      <c r="BN57" s="72">
        <f t="shared" si="13"/>
        <v>0</v>
      </c>
      <c r="BO57" s="72">
        <f>IF(OR(qualitativ!BA57="8*6",qualitativ!BA57="6*8",qualitativ!BA57="8*6=48",qualitativ!BA57="6*8=48"),1,0)</f>
        <v>0</v>
      </c>
      <c r="BP57" s="72">
        <f>IF(OR(qualitativ!BB57=3),1,0)</f>
        <v>0</v>
      </c>
      <c r="BQ57" s="72">
        <f>IF(OR(qualitativ!BC57=1),1,0)</f>
        <v>0</v>
      </c>
      <c r="BR57" s="72">
        <f>IF(OR(qualitativ!BD57=2),1,0)</f>
        <v>0</v>
      </c>
      <c r="BS57" s="72">
        <f t="shared" si="14"/>
        <v>0</v>
      </c>
      <c r="BT57" s="73">
        <f t="shared" si="15"/>
        <v>0</v>
      </c>
      <c r="BU57" s="74">
        <f t="shared" si="16"/>
        <v>0</v>
      </c>
      <c r="BV57" s="73">
        <f>COUNTIF(qualitativ!C57:BD57,999)</f>
        <v>0</v>
      </c>
    </row>
    <row r="58" spans="1:74" x14ac:dyDescent="0.2">
      <c r="A58" s="19">
        <f>qualitativ!A58</f>
        <v>0</v>
      </c>
      <c r="B58" s="19">
        <f>qualitativ!B58</f>
        <v>0</v>
      </c>
      <c r="C58" s="72">
        <f>IF(qualitativ!C58=5089,1,0)</f>
        <v>0</v>
      </c>
      <c r="D58" s="72">
        <f>IF(qualitativ!D58=43005,1,0)</f>
        <v>0</v>
      </c>
      <c r="E58" s="72">
        <f>IF(qualitativ!E58=300500,1,0)</f>
        <v>0</v>
      </c>
      <c r="F58" s="72">
        <f t="shared" si="0"/>
        <v>0</v>
      </c>
      <c r="G58" s="72">
        <f>IF(qualitativ!F58="&gt;",1,0)</f>
        <v>0</v>
      </c>
      <c r="H58" s="72">
        <f>IF(qualitativ!G58="&gt;",1,0)</f>
        <v>0</v>
      </c>
      <c r="I58" s="72">
        <f>IF(qualitativ!H58="&lt;",1,0)</f>
        <v>0</v>
      </c>
      <c r="J58" s="72">
        <f t="shared" si="1"/>
        <v>0</v>
      </c>
      <c r="K58" s="72">
        <f>IF(qualitativ!I58=9900,1,0)</f>
        <v>0</v>
      </c>
      <c r="L58" s="72">
        <f>IF(qualitativ!J58=4600,1,0)</f>
        <v>0</v>
      </c>
      <c r="M58" s="72">
        <f>IF(qualitativ!K58=4000,1,0)</f>
        <v>0</v>
      </c>
      <c r="N58" s="72">
        <f t="shared" si="2"/>
        <v>0</v>
      </c>
      <c r="O58" s="72">
        <f>IF(qualitativ!L58=6999,1,0)</f>
        <v>0</v>
      </c>
      <c r="P58" s="72">
        <f>IF(qualitativ!M58=3490,1,0)</f>
        <v>0</v>
      </c>
      <c r="Q58" s="72">
        <f>IF(qualitativ!N58=3900,1,0)</f>
        <v>0</v>
      </c>
      <c r="R58" s="72">
        <f t="shared" si="3"/>
        <v>0</v>
      </c>
      <c r="S58" s="72">
        <f>IF(qualitativ!O58=7000,1,0)</f>
        <v>0</v>
      </c>
      <c r="T58" s="72">
        <f>IF(qualitativ!P58=5300,1,0)</f>
        <v>0</v>
      </c>
      <c r="U58" s="72">
        <f>IF(qualitativ!Q58=4080,1,0)</f>
        <v>0</v>
      </c>
      <c r="V58" s="72">
        <f>IF(qualitativ!R58=12500,1,0)</f>
        <v>0</v>
      </c>
      <c r="W58" s="72">
        <f t="shared" si="4"/>
        <v>0</v>
      </c>
      <c r="X58" s="72">
        <f>IF(qualitativ!S58=500,1,0)</f>
        <v>0</v>
      </c>
      <c r="Y58" s="72">
        <f>IF(qualitativ!T58=250,1,0)</f>
        <v>0</v>
      </c>
      <c r="Z58" s="72">
        <f>IF(qualitativ!U58=350,1,0)</f>
        <v>0</v>
      </c>
      <c r="AA58" s="72">
        <f>IF(qualitativ!V58=1500,1,0)</f>
        <v>0</v>
      </c>
      <c r="AB58" s="72">
        <f t="shared" si="5"/>
        <v>0</v>
      </c>
      <c r="AC58" s="72">
        <f>IF(qualitativ!W58=300,1,0)</f>
        <v>0</v>
      </c>
      <c r="AD58" s="72">
        <f>IF(qualitativ!X58=736,1,0)</f>
        <v>0</v>
      </c>
      <c r="AE58" s="72">
        <f>IF(qualitativ!Y58=699,1,0)</f>
        <v>0</v>
      </c>
      <c r="AF58" s="72">
        <f>IF(qualitativ!Z58=354,1,0)</f>
        <v>0</v>
      </c>
      <c r="AG58" s="72">
        <f t="shared" si="6"/>
        <v>0</v>
      </c>
      <c r="AH58" s="72">
        <f>IF(qualitativ!AA58=4500,1,0)</f>
        <v>0</v>
      </c>
      <c r="AI58" s="72">
        <f>IF(qualitativ!AB58=64000,1,0)</f>
        <v>0</v>
      </c>
      <c r="AJ58" s="72">
        <f>IF(qualitativ!AC58=2500,1,0)</f>
        <v>0</v>
      </c>
      <c r="AK58" s="72">
        <f>IF(qualitativ!AD58=49000,1,0)</f>
        <v>0</v>
      </c>
      <c r="AL58" s="72">
        <f t="shared" si="7"/>
        <v>0</v>
      </c>
      <c r="AM58" s="72">
        <f>IF(qualitativ!AE58=584,1,0)</f>
        <v>0</v>
      </c>
      <c r="AN58" s="72">
        <f>IF(qualitativ!AF58=1324,1,0)</f>
        <v>0</v>
      </c>
      <c r="AO58" s="72">
        <f t="shared" si="8"/>
        <v>0</v>
      </c>
      <c r="AP58" s="72">
        <f>IF(qualitativ!AG58=644,1,0)</f>
        <v>0</v>
      </c>
      <c r="AQ58" s="72">
        <f>IF(qualitativ!AH58=272,1,0)</f>
        <v>0</v>
      </c>
      <c r="AR58" s="72">
        <f t="shared" si="9"/>
        <v>0</v>
      </c>
      <c r="AS58" s="72">
        <f>IF(OR(qualitativ!AI58="35-4",qualitativ!AI58="35-4=31"),1,0)</f>
        <v>0</v>
      </c>
      <c r="AT58" s="72">
        <f>IF(qualitativ!AJ58=31,1,0)</f>
        <v>0</v>
      </c>
      <c r="AU58" s="72">
        <f t="shared" si="10"/>
        <v>0</v>
      </c>
      <c r="AV58" s="72">
        <f>IF(qualitativ!AK58=6,1,0)</f>
        <v>0</v>
      </c>
      <c r="AW58" s="72">
        <f>IF(qualitativ!AL58=80,1,0)</f>
        <v>0</v>
      </c>
      <c r="AX58" s="72">
        <f>IF(qualitativ!AM58=32,1,0)</f>
        <v>0</v>
      </c>
      <c r="AY58" s="72">
        <f>IF(qualitativ!AN58=63,1,0)</f>
        <v>0</v>
      </c>
      <c r="AZ58" s="72">
        <f>IF(AND(qualitativ!AO58=0,ISBLANK(qualitativ!AO58)=FALSE),1,0)</f>
        <v>0</v>
      </c>
      <c r="BA58" s="72">
        <f>IF(qualitativ!AP58=35,1,0)</f>
        <v>0</v>
      </c>
      <c r="BB58" s="72">
        <f t="shared" si="11"/>
        <v>0</v>
      </c>
      <c r="BC58" s="72">
        <f>IF(qualitativ!AQ58=8,1,0)</f>
        <v>0</v>
      </c>
      <c r="BD58" s="72">
        <f>IF(qualitativ!AR58=1,1,0)</f>
        <v>0</v>
      </c>
      <c r="BE58" s="72">
        <f>IF(qualitativ!AS58=7,1,0)</f>
        <v>0</v>
      </c>
      <c r="BF58" s="72">
        <f>IF(qualitativ!AT58=8,1,0)</f>
        <v>0</v>
      </c>
      <c r="BG58" s="72">
        <f>IF(qualitativ!AU58=6,1,0)</f>
        <v>0</v>
      </c>
      <c r="BH58" s="72">
        <f>IF(qualitativ!AV58=7,1,0)</f>
        <v>0</v>
      </c>
      <c r="BI58" s="72">
        <f t="shared" si="12"/>
        <v>0</v>
      </c>
      <c r="BJ58" s="72">
        <f>IF(qualitativ!AW58=35000,1,0)</f>
        <v>0</v>
      </c>
      <c r="BK58" s="72">
        <f>IF(qualitativ!AX58=1000,1,0)</f>
        <v>0</v>
      </c>
      <c r="BL58" s="72">
        <f>IF(qualitativ!AY58=600,1,0)</f>
        <v>0</v>
      </c>
      <c r="BM58" s="72">
        <f>IF(qualitativ!AZ58=600,1,0)</f>
        <v>0</v>
      </c>
      <c r="BN58" s="72">
        <f t="shared" si="13"/>
        <v>0</v>
      </c>
      <c r="BO58" s="72">
        <f>IF(OR(qualitativ!BA58="8*6",qualitativ!BA58="6*8",qualitativ!BA58="8*6=48",qualitativ!BA58="6*8=48"),1,0)</f>
        <v>0</v>
      </c>
      <c r="BP58" s="72">
        <f>IF(OR(qualitativ!BB58=3),1,0)</f>
        <v>0</v>
      </c>
      <c r="BQ58" s="72">
        <f>IF(OR(qualitativ!BC58=1),1,0)</f>
        <v>0</v>
      </c>
      <c r="BR58" s="72">
        <f>IF(OR(qualitativ!BD58=2),1,0)</f>
        <v>0</v>
      </c>
      <c r="BS58" s="72">
        <f t="shared" si="14"/>
        <v>0</v>
      </c>
      <c r="BT58" s="73">
        <f t="shared" si="15"/>
        <v>0</v>
      </c>
      <c r="BU58" s="74">
        <f t="shared" si="16"/>
        <v>0</v>
      </c>
      <c r="BV58" s="73">
        <f>COUNTIF(qualitativ!C58:BD58,999)</f>
        <v>0</v>
      </c>
    </row>
    <row r="59" spans="1:74" x14ac:dyDescent="0.2">
      <c r="A59" s="19">
        <f>qualitativ!A59</f>
        <v>0</v>
      </c>
      <c r="B59" s="19">
        <f>qualitativ!B59</f>
        <v>0</v>
      </c>
      <c r="C59" s="72">
        <f>IF(qualitativ!C59=5089,1,0)</f>
        <v>0</v>
      </c>
      <c r="D59" s="72">
        <f>IF(qualitativ!D59=43005,1,0)</f>
        <v>0</v>
      </c>
      <c r="E59" s="72">
        <f>IF(qualitativ!E59=300500,1,0)</f>
        <v>0</v>
      </c>
      <c r="F59" s="72">
        <f t="shared" si="0"/>
        <v>0</v>
      </c>
      <c r="G59" s="72">
        <f>IF(qualitativ!F59="&gt;",1,0)</f>
        <v>0</v>
      </c>
      <c r="H59" s="72">
        <f>IF(qualitativ!G59="&gt;",1,0)</f>
        <v>0</v>
      </c>
      <c r="I59" s="72">
        <f>IF(qualitativ!H59="&lt;",1,0)</f>
        <v>0</v>
      </c>
      <c r="J59" s="72">
        <f t="shared" si="1"/>
        <v>0</v>
      </c>
      <c r="K59" s="72">
        <f>IF(qualitativ!I59=9900,1,0)</f>
        <v>0</v>
      </c>
      <c r="L59" s="72">
        <f>IF(qualitativ!J59=4600,1,0)</f>
        <v>0</v>
      </c>
      <c r="M59" s="72">
        <f>IF(qualitativ!K59=4000,1,0)</f>
        <v>0</v>
      </c>
      <c r="N59" s="72">
        <f t="shared" si="2"/>
        <v>0</v>
      </c>
      <c r="O59" s="72">
        <f>IF(qualitativ!L59=6999,1,0)</f>
        <v>0</v>
      </c>
      <c r="P59" s="72">
        <f>IF(qualitativ!M59=3490,1,0)</f>
        <v>0</v>
      </c>
      <c r="Q59" s="72">
        <f>IF(qualitativ!N59=3900,1,0)</f>
        <v>0</v>
      </c>
      <c r="R59" s="72">
        <f t="shared" si="3"/>
        <v>0</v>
      </c>
      <c r="S59" s="72">
        <f>IF(qualitativ!O59=7000,1,0)</f>
        <v>0</v>
      </c>
      <c r="T59" s="72">
        <f>IF(qualitativ!P59=5300,1,0)</f>
        <v>0</v>
      </c>
      <c r="U59" s="72">
        <f>IF(qualitativ!Q59=4080,1,0)</f>
        <v>0</v>
      </c>
      <c r="V59" s="72">
        <f>IF(qualitativ!R59=12500,1,0)</f>
        <v>0</v>
      </c>
      <c r="W59" s="72">
        <f t="shared" si="4"/>
        <v>0</v>
      </c>
      <c r="X59" s="72">
        <f>IF(qualitativ!S59=500,1,0)</f>
        <v>0</v>
      </c>
      <c r="Y59" s="72">
        <f>IF(qualitativ!T59=250,1,0)</f>
        <v>0</v>
      </c>
      <c r="Z59" s="72">
        <f>IF(qualitativ!U59=350,1,0)</f>
        <v>0</v>
      </c>
      <c r="AA59" s="72">
        <f>IF(qualitativ!V59=1500,1,0)</f>
        <v>0</v>
      </c>
      <c r="AB59" s="72">
        <f t="shared" si="5"/>
        <v>0</v>
      </c>
      <c r="AC59" s="72">
        <f>IF(qualitativ!W59=300,1,0)</f>
        <v>0</v>
      </c>
      <c r="AD59" s="72">
        <f>IF(qualitativ!X59=736,1,0)</f>
        <v>0</v>
      </c>
      <c r="AE59" s="72">
        <f>IF(qualitativ!Y59=699,1,0)</f>
        <v>0</v>
      </c>
      <c r="AF59" s="72">
        <f>IF(qualitativ!Z59=354,1,0)</f>
        <v>0</v>
      </c>
      <c r="AG59" s="72">
        <f t="shared" si="6"/>
        <v>0</v>
      </c>
      <c r="AH59" s="72">
        <f>IF(qualitativ!AA59=4500,1,0)</f>
        <v>0</v>
      </c>
      <c r="AI59" s="72">
        <f>IF(qualitativ!AB59=64000,1,0)</f>
        <v>0</v>
      </c>
      <c r="AJ59" s="72">
        <f>IF(qualitativ!AC59=2500,1,0)</f>
        <v>0</v>
      </c>
      <c r="AK59" s="72">
        <f>IF(qualitativ!AD59=49000,1,0)</f>
        <v>0</v>
      </c>
      <c r="AL59" s="72">
        <f t="shared" si="7"/>
        <v>0</v>
      </c>
      <c r="AM59" s="72">
        <f>IF(qualitativ!AE59=584,1,0)</f>
        <v>0</v>
      </c>
      <c r="AN59" s="72">
        <f>IF(qualitativ!AF59=1324,1,0)</f>
        <v>0</v>
      </c>
      <c r="AO59" s="72">
        <f t="shared" si="8"/>
        <v>0</v>
      </c>
      <c r="AP59" s="72">
        <f>IF(qualitativ!AG59=644,1,0)</f>
        <v>0</v>
      </c>
      <c r="AQ59" s="72">
        <f>IF(qualitativ!AH59=272,1,0)</f>
        <v>0</v>
      </c>
      <c r="AR59" s="72">
        <f t="shared" si="9"/>
        <v>0</v>
      </c>
      <c r="AS59" s="72">
        <f>IF(OR(qualitativ!AI59="35-4",qualitativ!AI59="35-4=31"),1,0)</f>
        <v>0</v>
      </c>
      <c r="AT59" s="72">
        <f>IF(qualitativ!AJ59=31,1,0)</f>
        <v>0</v>
      </c>
      <c r="AU59" s="72">
        <f t="shared" si="10"/>
        <v>0</v>
      </c>
      <c r="AV59" s="72">
        <f>IF(qualitativ!AK59=6,1,0)</f>
        <v>0</v>
      </c>
      <c r="AW59" s="72">
        <f>IF(qualitativ!AL59=80,1,0)</f>
        <v>0</v>
      </c>
      <c r="AX59" s="72">
        <f>IF(qualitativ!AM59=32,1,0)</f>
        <v>0</v>
      </c>
      <c r="AY59" s="72">
        <f>IF(qualitativ!AN59=63,1,0)</f>
        <v>0</v>
      </c>
      <c r="AZ59" s="72">
        <f>IF(AND(qualitativ!AO59=0,ISBLANK(qualitativ!AO59)=FALSE),1,0)</f>
        <v>0</v>
      </c>
      <c r="BA59" s="72">
        <f>IF(qualitativ!AP59=35,1,0)</f>
        <v>0</v>
      </c>
      <c r="BB59" s="72">
        <f t="shared" si="11"/>
        <v>0</v>
      </c>
      <c r="BC59" s="72">
        <f>IF(qualitativ!AQ59=8,1,0)</f>
        <v>0</v>
      </c>
      <c r="BD59" s="72">
        <f>IF(qualitativ!AR59=1,1,0)</f>
        <v>0</v>
      </c>
      <c r="BE59" s="72">
        <f>IF(qualitativ!AS59=7,1,0)</f>
        <v>0</v>
      </c>
      <c r="BF59" s="72">
        <f>IF(qualitativ!AT59=8,1,0)</f>
        <v>0</v>
      </c>
      <c r="BG59" s="72">
        <f>IF(qualitativ!AU59=6,1,0)</f>
        <v>0</v>
      </c>
      <c r="BH59" s="72">
        <f>IF(qualitativ!AV59=7,1,0)</f>
        <v>0</v>
      </c>
      <c r="BI59" s="72">
        <f t="shared" si="12"/>
        <v>0</v>
      </c>
      <c r="BJ59" s="72">
        <f>IF(qualitativ!AW59=35000,1,0)</f>
        <v>0</v>
      </c>
      <c r="BK59" s="72">
        <f>IF(qualitativ!AX59=1000,1,0)</f>
        <v>0</v>
      </c>
      <c r="BL59" s="72">
        <f>IF(qualitativ!AY59=600,1,0)</f>
        <v>0</v>
      </c>
      <c r="BM59" s="72">
        <f>IF(qualitativ!AZ59=600,1,0)</f>
        <v>0</v>
      </c>
      <c r="BN59" s="72">
        <f t="shared" si="13"/>
        <v>0</v>
      </c>
      <c r="BO59" s="72">
        <f>IF(OR(qualitativ!BA59="8*6",qualitativ!BA59="6*8",qualitativ!BA59="8*6=48",qualitativ!BA59="6*8=48"),1,0)</f>
        <v>0</v>
      </c>
      <c r="BP59" s="72">
        <f>IF(OR(qualitativ!BB59=3),1,0)</f>
        <v>0</v>
      </c>
      <c r="BQ59" s="72">
        <f>IF(OR(qualitativ!BC59=1),1,0)</f>
        <v>0</v>
      </c>
      <c r="BR59" s="72">
        <f>IF(OR(qualitativ!BD59=2),1,0)</f>
        <v>0</v>
      </c>
      <c r="BS59" s="72">
        <f t="shared" si="14"/>
        <v>0</v>
      </c>
      <c r="BT59" s="73">
        <f t="shared" si="15"/>
        <v>0</v>
      </c>
      <c r="BU59" s="74">
        <f t="shared" si="16"/>
        <v>0</v>
      </c>
      <c r="BV59" s="73">
        <f>COUNTIF(qualitativ!C59:BD59,999)</f>
        <v>0</v>
      </c>
    </row>
    <row r="60" spans="1:74" x14ac:dyDescent="0.2">
      <c r="A60" s="19">
        <f>qualitativ!A60</f>
        <v>0</v>
      </c>
      <c r="B60" s="19">
        <f>qualitativ!B60</f>
        <v>0</v>
      </c>
      <c r="C60" s="72">
        <f>IF(qualitativ!C60=5089,1,0)</f>
        <v>0</v>
      </c>
      <c r="D60" s="72">
        <f>IF(qualitativ!D60=43005,1,0)</f>
        <v>0</v>
      </c>
      <c r="E60" s="72">
        <f>IF(qualitativ!E60=300500,1,0)</f>
        <v>0</v>
      </c>
      <c r="F60" s="72">
        <f t="shared" si="0"/>
        <v>0</v>
      </c>
      <c r="G60" s="72">
        <f>IF(qualitativ!F60="&gt;",1,0)</f>
        <v>0</v>
      </c>
      <c r="H60" s="72">
        <f>IF(qualitativ!G60="&gt;",1,0)</f>
        <v>0</v>
      </c>
      <c r="I60" s="72">
        <f>IF(qualitativ!H60="&lt;",1,0)</f>
        <v>0</v>
      </c>
      <c r="J60" s="72">
        <f t="shared" si="1"/>
        <v>0</v>
      </c>
      <c r="K60" s="72">
        <f>IF(qualitativ!I60=9900,1,0)</f>
        <v>0</v>
      </c>
      <c r="L60" s="72">
        <f>IF(qualitativ!J60=4600,1,0)</f>
        <v>0</v>
      </c>
      <c r="M60" s="72">
        <f>IF(qualitativ!K60=4000,1,0)</f>
        <v>0</v>
      </c>
      <c r="N60" s="72">
        <f t="shared" si="2"/>
        <v>0</v>
      </c>
      <c r="O60" s="72">
        <f>IF(qualitativ!L60=6999,1,0)</f>
        <v>0</v>
      </c>
      <c r="P60" s="72">
        <f>IF(qualitativ!M60=3490,1,0)</f>
        <v>0</v>
      </c>
      <c r="Q60" s="72">
        <f>IF(qualitativ!N60=3900,1,0)</f>
        <v>0</v>
      </c>
      <c r="R60" s="72">
        <f t="shared" si="3"/>
        <v>0</v>
      </c>
      <c r="S60" s="72">
        <f>IF(qualitativ!O60=7000,1,0)</f>
        <v>0</v>
      </c>
      <c r="T60" s="72">
        <f>IF(qualitativ!P60=5300,1,0)</f>
        <v>0</v>
      </c>
      <c r="U60" s="72">
        <f>IF(qualitativ!Q60=4080,1,0)</f>
        <v>0</v>
      </c>
      <c r="V60" s="72">
        <f>IF(qualitativ!R60=12500,1,0)</f>
        <v>0</v>
      </c>
      <c r="W60" s="72">
        <f t="shared" si="4"/>
        <v>0</v>
      </c>
      <c r="X60" s="72">
        <f>IF(qualitativ!S60=500,1,0)</f>
        <v>0</v>
      </c>
      <c r="Y60" s="72">
        <f>IF(qualitativ!T60=250,1,0)</f>
        <v>0</v>
      </c>
      <c r="Z60" s="72">
        <f>IF(qualitativ!U60=350,1,0)</f>
        <v>0</v>
      </c>
      <c r="AA60" s="72">
        <f>IF(qualitativ!V60=1500,1,0)</f>
        <v>0</v>
      </c>
      <c r="AB60" s="72">
        <f t="shared" si="5"/>
        <v>0</v>
      </c>
      <c r="AC60" s="72">
        <f>IF(qualitativ!W60=300,1,0)</f>
        <v>0</v>
      </c>
      <c r="AD60" s="72">
        <f>IF(qualitativ!X60=736,1,0)</f>
        <v>0</v>
      </c>
      <c r="AE60" s="72">
        <f>IF(qualitativ!Y60=699,1,0)</f>
        <v>0</v>
      </c>
      <c r="AF60" s="72">
        <f>IF(qualitativ!Z60=354,1,0)</f>
        <v>0</v>
      </c>
      <c r="AG60" s="72">
        <f t="shared" si="6"/>
        <v>0</v>
      </c>
      <c r="AH60" s="72">
        <f>IF(qualitativ!AA60=4500,1,0)</f>
        <v>0</v>
      </c>
      <c r="AI60" s="72">
        <f>IF(qualitativ!AB60=64000,1,0)</f>
        <v>0</v>
      </c>
      <c r="AJ60" s="72">
        <f>IF(qualitativ!AC60=2500,1,0)</f>
        <v>0</v>
      </c>
      <c r="AK60" s="72">
        <f>IF(qualitativ!AD60=49000,1,0)</f>
        <v>0</v>
      </c>
      <c r="AL60" s="72">
        <f t="shared" si="7"/>
        <v>0</v>
      </c>
      <c r="AM60" s="72">
        <f>IF(qualitativ!AE60=584,1,0)</f>
        <v>0</v>
      </c>
      <c r="AN60" s="72">
        <f>IF(qualitativ!AF60=1324,1,0)</f>
        <v>0</v>
      </c>
      <c r="AO60" s="72">
        <f t="shared" si="8"/>
        <v>0</v>
      </c>
      <c r="AP60" s="72">
        <f>IF(qualitativ!AG60=644,1,0)</f>
        <v>0</v>
      </c>
      <c r="AQ60" s="72">
        <f>IF(qualitativ!AH60=272,1,0)</f>
        <v>0</v>
      </c>
      <c r="AR60" s="72">
        <f t="shared" si="9"/>
        <v>0</v>
      </c>
      <c r="AS60" s="72">
        <f>IF(OR(qualitativ!AI60="35-4",qualitativ!AI60="35-4=31"),1,0)</f>
        <v>0</v>
      </c>
      <c r="AT60" s="72">
        <f>IF(qualitativ!AJ60=31,1,0)</f>
        <v>0</v>
      </c>
      <c r="AU60" s="72">
        <f t="shared" si="10"/>
        <v>0</v>
      </c>
      <c r="AV60" s="72">
        <f>IF(qualitativ!AK60=6,1,0)</f>
        <v>0</v>
      </c>
      <c r="AW60" s="72">
        <f>IF(qualitativ!AL60=80,1,0)</f>
        <v>0</v>
      </c>
      <c r="AX60" s="72">
        <f>IF(qualitativ!AM60=32,1,0)</f>
        <v>0</v>
      </c>
      <c r="AY60" s="72">
        <f>IF(qualitativ!AN60=63,1,0)</f>
        <v>0</v>
      </c>
      <c r="AZ60" s="72">
        <f>IF(AND(qualitativ!AO60=0,ISBLANK(qualitativ!AO60)=FALSE),1,0)</f>
        <v>0</v>
      </c>
      <c r="BA60" s="72">
        <f>IF(qualitativ!AP60=35,1,0)</f>
        <v>0</v>
      </c>
      <c r="BB60" s="72">
        <f t="shared" si="11"/>
        <v>0</v>
      </c>
      <c r="BC60" s="72">
        <f>IF(qualitativ!AQ60=8,1,0)</f>
        <v>0</v>
      </c>
      <c r="BD60" s="72">
        <f>IF(qualitativ!AR60=1,1,0)</f>
        <v>0</v>
      </c>
      <c r="BE60" s="72">
        <f>IF(qualitativ!AS60=7,1,0)</f>
        <v>0</v>
      </c>
      <c r="BF60" s="72">
        <f>IF(qualitativ!AT60=8,1,0)</f>
        <v>0</v>
      </c>
      <c r="BG60" s="72">
        <f>IF(qualitativ!AU60=6,1,0)</f>
        <v>0</v>
      </c>
      <c r="BH60" s="72">
        <f>IF(qualitativ!AV60=7,1,0)</f>
        <v>0</v>
      </c>
      <c r="BI60" s="72">
        <f t="shared" si="12"/>
        <v>0</v>
      </c>
      <c r="BJ60" s="72">
        <f>IF(qualitativ!AW60=35000,1,0)</f>
        <v>0</v>
      </c>
      <c r="BK60" s="72">
        <f>IF(qualitativ!AX60=1000,1,0)</f>
        <v>0</v>
      </c>
      <c r="BL60" s="72">
        <f>IF(qualitativ!AY60=600,1,0)</f>
        <v>0</v>
      </c>
      <c r="BM60" s="72">
        <f>IF(qualitativ!AZ60=600,1,0)</f>
        <v>0</v>
      </c>
      <c r="BN60" s="72">
        <f t="shared" si="13"/>
        <v>0</v>
      </c>
      <c r="BO60" s="72">
        <f>IF(OR(qualitativ!BA60="8*6",qualitativ!BA60="6*8",qualitativ!BA60="8*6=48",qualitativ!BA60="6*8=48"),1,0)</f>
        <v>0</v>
      </c>
      <c r="BP60" s="72">
        <f>IF(OR(qualitativ!BB60=3),1,0)</f>
        <v>0</v>
      </c>
      <c r="BQ60" s="72">
        <f>IF(OR(qualitativ!BC60=1),1,0)</f>
        <v>0</v>
      </c>
      <c r="BR60" s="72">
        <f>IF(OR(qualitativ!BD60=2),1,0)</f>
        <v>0</v>
      </c>
      <c r="BS60" s="72">
        <f t="shared" si="14"/>
        <v>0</v>
      </c>
      <c r="BT60" s="73">
        <f t="shared" si="15"/>
        <v>0</v>
      </c>
      <c r="BU60" s="74">
        <f t="shared" si="16"/>
        <v>0</v>
      </c>
      <c r="BV60" s="73">
        <f>COUNTIF(qualitativ!C60:BD60,999)</f>
        <v>0</v>
      </c>
    </row>
    <row r="61" spans="1:74" x14ac:dyDescent="0.2">
      <c r="A61" s="19">
        <f>qualitativ!A61</f>
        <v>0</v>
      </c>
      <c r="B61" s="19">
        <f>qualitativ!B61</f>
        <v>0</v>
      </c>
      <c r="C61" s="72">
        <f>IF(qualitativ!C61=5089,1,0)</f>
        <v>0</v>
      </c>
      <c r="D61" s="72">
        <f>IF(qualitativ!D61=43005,1,0)</f>
        <v>0</v>
      </c>
      <c r="E61" s="72">
        <f>IF(qualitativ!E61=300500,1,0)</f>
        <v>0</v>
      </c>
      <c r="F61" s="72">
        <f t="shared" si="0"/>
        <v>0</v>
      </c>
      <c r="G61" s="72">
        <f>IF(qualitativ!F61="&gt;",1,0)</f>
        <v>0</v>
      </c>
      <c r="H61" s="72">
        <f>IF(qualitativ!G61="&gt;",1,0)</f>
        <v>0</v>
      </c>
      <c r="I61" s="72">
        <f>IF(qualitativ!H61="&lt;",1,0)</f>
        <v>0</v>
      </c>
      <c r="J61" s="72">
        <f t="shared" si="1"/>
        <v>0</v>
      </c>
      <c r="K61" s="72">
        <f>IF(qualitativ!I61=9900,1,0)</f>
        <v>0</v>
      </c>
      <c r="L61" s="72">
        <f>IF(qualitativ!J61=4600,1,0)</f>
        <v>0</v>
      </c>
      <c r="M61" s="72">
        <f>IF(qualitativ!K61=4000,1,0)</f>
        <v>0</v>
      </c>
      <c r="N61" s="72">
        <f t="shared" si="2"/>
        <v>0</v>
      </c>
      <c r="O61" s="72">
        <f>IF(qualitativ!L61=6999,1,0)</f>
        <v>0</v>
      </c>
      <c r="P61" s="72">
        <f>IF(qualitativ!M61=3490,1,0)</f>
        <v>0</v>
      </c>
      <c r="Q61" s="72">
        <f>IF(qualitativ!N61=3900,1,0)</f>
        <v>0</v>
      </c>
      <c r="R61" s="72">
        <f t="shared" si="3"/>
        <v>0</v>
      </c>
      <c r="S61" s="72">
        <f>IF(qualitativ!O61=7000,1,0)</f>
        <v>0</v>
      </c>
      <c r="T61" s="72">
        <f>IF(qualitativ!P61=5300,1,0)</f>
        <v>0</v>
      </c>
      <c r="U61" s="72">
        <f>IF(qualitativ!Q61=4080,1,0)</f>
        <v>0</v>
      </c>
      <c r="V61" s="72">
        <f>IF(qualitativ!R61=12500,1,0)</f>
        <v>0</v>
      </c>
      <c r="W61" s="72">
        <f t="shared" si="4"/>
        <v>0</v>
      </c>
      <c r="X61" s="72">
        <f>IF(qualitativ!S61=500,1,0)</f>
        <v>0</v>
      </c>
      <c r="Y61" s="72">
        <f>IF(qualitativ!T61=250,1,0)</f>
        <v>0</v>
      </c>
      <c r="Z61" s="72">
        <f>IF(qualitativ!U61=350,1,0)</f>
        <v>0</v>
      </c>
      <c r="AA61" s="72">
        <f>IF(qualitativ!V61=1500,1,0)</f>
        <v>0</v>
      </c>
      <c r="AB61" s="72">
        <f t="shared" si="5"/>
        <v>0</v>
      </c>
      <c r="AC61" s="72">
        <f>IF(qualitativ!W61=300,1,0)</f>
        <v>0</v>
      </c>
      <c r="AD61" s="72">
        <f>IF(qualitativ!X61=736,1,0)</f>
        <v>0</v>
      </c>
      <c r="AE61" s="72">
        <f>IF(qualitativ!Y61=699,1,0)</f>
        <v>0</v>
      </c>
      <c r="AF61" s="72">
        <f>IF(qualitativ!Z61=354,1,0)</f>
        <v>0</v>
      </c>
      <c r="AG61" s="72">
        <f t="shared" si="6"/>
        <v>0</v>
      </c>
      <c r="AH61" s="72">
        <f>IF(qualitativ!AA61=4500,1,0)</f>
        <v>0</v>
      </c>
      <c r="AI61" s="72">
        <f>IF(qualitativ!AB61=64000,1,0)</f>
        <v>0</v>
      </c>
      <c r="AJ61" s="72">
        <f>IF(qualitativ!AC61=2500,1,0)</f>
        <v>0</v>
      </c>
      <c r="AK61" s="72">
        <f>IF(qualitativ!AD61=49000,1,0)</f>
        <v>0</v>
      </c>
      <c r="AL61" s="72">
        <f t="shared" si="7"/>
        <v>0</v>
      </c>
      <c r="AM61" s="72">
        <f>IF(qualitativ!AE61=584,1,0)</f>
        <v>0</v>
      </c>
      <c r="AN61" s="72">
        <f>IF(qualitativ!AF61=1324,1,0)</f>
        <v>0</v>
      </c>
      <c r="AO61" s="72">
        <f t="shared" si="8"/>
        <v>0</v>
      </c>
      <c r="AP61" s="72">
        <f>IF(qualitativ!AG61=644,1,0)</f>
        <v>0</v>
      </c>
      <c r="AQ61" s="72">
        <f>IF(qualitativ!AH61=272,1,0)</f>
        <v>0</v>
      </c>
      <c r="AR61" s="72">
        <f t="shared" si="9"/>
        <v>0</v>
      </c>
      <c r="AS61" s="72">
        <f>IF(OR(qualitativ!AI61="35-4",qualitativ!AI61="35-4=31"),1,0)</f>
        <v>0</v>
      </c>
      <c r="AT61" s="72">
        <f>IF(qualitativ!AJ61=31,1,0)</f>
        <v>0</v>
      </c>
      <c r="AU61" s="72">
        <f t="shared" si="10"/>
        <v>0</v>
      </c>
      <c r="AV61" s="72">
        <f>IF(qualitativ!AK61=6,1,0)</f>
        <v>0</v>
      </c>
      <c r="AW61" s="72">
        <f>IF(qualitativ!AL61=80,1,0)</f>
        <v>0</v>
      </c>
      <c r="AX61" s="72">
        <f>IF(qualitativ!AM61=32,1,0)</f>
        <v>0</v>
      </c>
      <c r="AY61" s="72">
        <f>IF(qualitativ!AN61=63,1,0)</f>
        <v>0</v>
      </c>
      <c r="AZ61" s="72">
        <f>IF(AND(qualitativ!AO61=0,ISBLANK(qualitativ!AO61)=FALSE),1,0)</f>
        <v>0</v>
      </c>
      <c r="BA61" s="72">
        <f>IF(qualitativ!AP61=35,1,0)</f>
        <v>0</v>
      </c>
      <c r="BB61" s="72">
        <f t="shared" si="11"/>
        <v>0</v>
      </c>
      <c r="BC61" s="72">
        <f>IF(qualitativ!AQ61=8,1,0)</f>
        <v>0</v>
      </c>
      <c r="BD61" s="72">
        <f>IF(qualitativ!AR61=1,1,0)</f>
        <v>0</v>
      </c>
      <c r="BE61" s="72">
        <f>IF(qualitativ!AS61=7,1,0)</f>
        <v>0</v>
      </c>
      <c r="BF61" s="72">
        <f>IF(qualitativ!AT61=8,1,0)</f>
        <v>0</v>
      </c>
      <c r="BG61" s="72">
        <f>IF(qualitativ!AU61=6,1,0)</f>
        <v>0</v>
      </c>
      <c r="BH61" s="72">
        <f>IF(qualitativ!AV61=7,1,0)</f>
        <v>0</v>
      </c>
      <c r="BI61" s="72">
        <f t="shared" si="12"/>
        <v>0</v>
      </c>
      <c r="BJ61" s="72">
        <f>IF(qualitativ!AW61=35000,1,0)</f>
        <v>0</v>
      </c>
      <c r="BK61" s="72">
        <f>IF(qualitativ!AX61=1000,1,0)</f>
        <v>0</v>
      </c>
      <c r="BL61" s="72">
        <f>IF(qualitativ!AY61=600,1,0)</f>
        <v>0</v>
      </c>
      <c r="BM61" s="72">
        <f>IF(qualitativ!AZ61=600,1,0)</f>
        <v>0</v>
      </c>
      <c r="BN61" s="72">
        <f t="shared" si="13"/>
        <v>0</v>
      </c>
      <c r="BO61" s="72">
        <f>IF(OR(qualitativ!BA61="8*6",qualitativ!BA61="6*8",qualitativ!BA61="8*6=48",qualitativ!BA61="6*8=48"),1,0)</f>
        <v>0</v>
      </c>
      <c r="BP61" s="72">
        <f>IF(OR(qualitativ!BB61=3),1,0)</f>
        <v>0</v>
      </c>
      <c r="BQ61" s="72">
        <f>IF(OR(qualitativ!BC61=1),1,0)</f>
        <v>0</v>
      </c>
      <c r="BR61" s="72">
        <f>IF(OR(qualitativ!BD61=2),1,0)</f>
        <v>0</v>
      </c>
      <c r="BS61" s="72">
        <f t="shared" si="14"/>
        <v>0</v>
      </c>
      <c r="BT61" s="73">
        <f t="shared" si="15"/>
        <v>0</v>
      </c>
      <c r="BU61" s="74">
        <f t="shared" si="16"/>
        <v>0</v>
      </c>
      <c r="BV61" s="73">
        <f>COUNTIF(qualitativ!C61:BD61,999)</f>
        <v>0</v>
      </c>
    </row>
    <row r="62" spans="1:74" x14ac:dyDescent="0.2">
      <c r="A62" s="19">
        <f>qualitativ!A62</f>
        <v>0</v>
      </c>
      <c r="B62" s="19">
        <f>qualitativ!B62</f>
        <v>0</v>
      </c>
      <c r="C62" s="72">
        <f>IF(qualitativ!C62=5089,1,0)</f>
        <v>0</v>
      </c>
      <c r="D62" s="72">
        <f>IF(qualitativ!D62=43005,1,0)</f>
        <v>0</v>
      </c>
      <c r="E62" s="72">
        <f>IF(qualitativ!E62=300500,1,0)</f>
        <v>0</v>
      </c>
      <c r="F62" s="72">
        <f t="shared" si="0"/>
        <v>0</v>
      </c>
      <c r="G62" s="72">
        <f>IF(qualitativ!F62="&gt;",1,0)</f>
        <v>0</v>
      </c>
      <c r="H62" s="72">
        <f>IF(qualitativ!G62="&gt;",1,0)</f>
        <v>0</v>
      </c>
      <c r="I62" s="72">
        <f>IF(qualitativ!H62="&lt;",1,0)</f>
        <v>0</v>
      </c>
      <c r="J62" s="72">
        <f t="shared" si="1"/>
        <v>0</v>
      </c>
      <c r="K62" s="72">
        <f>IF(qualitativ!I62=9900,1,0)</f>
        <v>0</v>
      </c>
      <c r="L62" s="72">
        <f>IF(qualitativ!J62=4600,1,0)</f>
        <v>0</v>
      </c>
      <c r="M62" s="72">
        <f>IF(qualitativ!K62=4000,1,0)</f>
        <v>0</v>
      </c>
      <c r="N62" s="72">
        <f t="shared" si="2"/>
        <v>0</v>
      </c>
      <c r="O62" s="72">
        <f>IF(qualitativ!L62=6999,1,0)</f>
        <v>0</v>
      </c>
      <c r="P62" s="72">
        <f>IF(qualitativ!M62=3490,1,0)</f>
        <v>0</v>
      </c>
      <c r="Q62" s="72">
        <f>IF(qualitativ!N62=3900,1,0)</f>
        <v>0</v>
      </c>
      <c r="R62" s="72">
        <f t="shared" si="3"/>
        <v>0</v>
      </c>
      <c r="S62" s="72">
        <f>IF(qualitativ!O62=7000,1,0)</f>
        <v>0</v>
      </c>
      <c r="T62" s="72">
        <f>IF(qualitativ!P62=5300,1,0)</f>
        <v>0</v>
      </c>
      <c r="U62" s="72">
        <f>IF(qualitativ!Q62=4080,1,0)</f>
        <v>0</v>
      </c>
      <c r="V62" s="72">
        <f>IF(qualitativ!R62=12500,1,0)</f>
        <v>0</v>
      </c>
      <c r="W62" s="72">
        <f t="shared" si="4"/>
        <v>0</v>
      </c>
      <c r="X62" s="72">
        <f>IF(qualitativ!S62=500,1,0)</f>
        <v>0</v>
      </c>
      <c r="Y62" s="72">
        <f>IF(qualitativ!T62=250,1,0)</f>
        <v>0</v>
      </c>
      <c r="Z62" s="72">
        <f>IF(qualitativ!U62=350,1,0)</f>
        <v>0</v>
      </c>
      <c r="AA62" s="72">
        <f>IF(qualitativ!V62=1500,1,0)</f>
        <v>0</v>
      </c>
      <c r="AB62" s="72">
        <f t="shared" si="5"/>
        <v>0</v>
      </c>
      <c r="AC62" s="72">
        <f>IF(qualitativ!W62=300,1,0)</f>
        <v>0</v>
      </c>
      <c r="AD62" s="72">
        <f>IF(qualitativ!X62=736,1,0)</f>
        <v>0</v>
      </c>
      <c r="AE62" s="72">
        <f>IF(qualitativ!Y62=699,1,0)</f>
        <v>0</v>
      </c>
      <c r="AF62" s="72">
        <f>IF(qualitativ!Z62=354,1,0)</f>
        <v>0</v>
      </c>
      <c r="AG62" s="72">
        <f t="shared" si="6"/>
        <v>0</v>
      </c>
      <c r="AH62" s="72">
        <f>IF(qualitativ!AA62=4500,1,0)</f>
        <v>0</v>
      </c>
      <c r="AI62" s="72">
        <f>IF(qualitativ!AB62=64000,1,0)</f>
        <v>0</v>
      </c>
      <c r="AJ62" s="72">
        <f>IF(qualitativ!AC62=2500,1,0)</f>
        <v>0</v>
      </c>
      <c r="AK62" s="72">
        <f>IF(qualitativ!AD62=49000,1,0)</f>
        <v>0</v>
      </c>
      <c r="AL62" s="72">
        <f t="shared" si="7"/>
        <v>0</v>
      </c>
      <c r="AM62" s="72">
        <f>IF(qualitativ!AE62=584,1,0)</f>
        <v>0</v>
      </c>
      <c r="AN62" s="72">
        <f>IF(qualitativ!AF62=1324,1,0)</f>
        <v>0</v>
      </c>
      <c r="AO62" s="72">
        <f t="shared" si="8"/>
        <v>0</v>
      </c>
      <c r="AP62" s="72">
        <f>IF(qualitativ!AG62=644,1,0)</f>
        <v>0</v>
      </c>
      <c r="AQ62" s="72">
        <f>IF(qualitativ!AH62=272,1,0)</f>
        <v>0</v>
      </c>
      <c r="AR62" s="72">
        <f t="shared" si="9"/>
        <v>0</v>
      </c>
      <c r="AS62" s="72">
        <f>IF(OR(qualitativ!AI62="35-4",qualitativ!AI62="35-4=31"),1,0)</f>
        <v>0</v>
      </c>
      <c r="AT62" s="72">
        <f>IF(qualitativ!AJ62=31,1,0)</f>
        <v>0</v>
      </c>
      <c r="AU62" s="72">
        <f t="shared" si="10"/>
        <v>0</v>
      </c>
      <c r="AV62" s="72">
        <f>IF(qualitativ!AK62=6,1,0)</f>
        <v>0</v>
      </c>
      <c r="AW62" s="72">
        <f>IF(qualitativ!AL62=80,1,0)</f>
        <v>0</v>
      </c>
      <c r="AX62" s="72">
        <f>IF(qualitativ!AM62=32,1,0)</f>
        <v>0</v>
      </c>
      <c r="AY62" s="72">
        <f>IF(qualitativ!AN62=63,1,0)</f>
        <v>0</v>
      </c>
      <c r="AZ62" s="72">
        <f>IF(AND(qualitativ!AO62=0,ISBLANK(qualitativ!AO62)=FALSE),1,0)</f>
        <v>0</v>
      </c>
      <c r="BA62" s="72">
        <f>IF(qualitativ!AP62=35,1,0)</f>
        <v>0</v>
      </c>
      <c r="BB62" s="72">
        <f t="shared" si="11"/>
        <v>0</v>
      </c>
      <c r="BC62" s="72">
        <f>IF(qualitativ!AQ62=8,1,0)</f>
        <v>0</v>
      </c>
      <c r="BD62" s="72">
        <f>IF(qualitativ!AR62=1,1,0)</f>
        <v>0</v>
      </c>
      <c r="BE62" s="72">
        <f>IF(qualitativ!AS62=7,1,0)</f>
        <v>0</v>
      </c>
      <c r="BF62" s="72">
        <f>IF(qualitativ!AT62=8,1,0)</f>
        <v>0</v>
      </c>
      <c r="BG62" s="72">
        <f>IF(qualitativ!AU62=6,1,0)</f>
        <v>0</v>
      </c>
      <c r="BH62" s="72">
        <f>IF(qualitativ!AV62=7,1,0)</f>
        <v>0</v>
      </c>
      <c r="BI62" s="72">
        <f t="shared" si="12"/>
        <v>0</v>
      </c>
      <c r="BJ62" s="72">
        <f>IF(qualitativ!AW62=35000,1,0)</f>
        <v>0</v>
      </c>
      <c r="BK62" s="72">
        <f>IF(qualitativ!AX62=1000,1,0)</f>
        <v>0</v>
      </c>
      <c r="BL62" s="72">
        <f>IF(qualitativ!AY62=600,1,0)</f>
        <v>0</v>
      </c>
      <c r="BM62" s="72">
        <f>IF(qualitativ!AZ62=600,1,0)</f>
        <v>0</v>
      </c>
      <c r="BN62" s="72">
        <f t="shared" si="13"/>
        <v>0</v>
      </c>
      <c r="BO62" s="72">
        <f>IF(OR(qualitativ!BA62="8*6",qualitativ!BA62="6*8",qualitativ!BA62="8*6=48",qualitativ!BA62="6*8=48"),1,0)</f>
        <v>0</v>
      </c>
      <c r="BP62" s="72">
        <f>IF(OR(qualitativ!BB62=3),1,0)</f>
        <v>0</v>
      </c>
      <c r="BQ62" s="72">
        <f>IF(OR(qualitativ!BC62=1),1,0)</f>
        <v>0</v>
      </c>
      <c r="BR62" s="72">
        <f>IF(OR(qualitativ!BD62=2),1,0)</f>
        <v>0</v>
      </c>
      <c r="BS62" s="72">
        <f t="shared" si="14"/>
        <v>0</v>
      </c>
      <c r="BT62" s="73">
        <f t="shared" si="15"/>
        <v>0</v>
      </c>
      <c r="BU62" s="74">
        <f t="shared" si="16"/>
        <v>0</v>
      </c>
      <c r="BV62" s="73">
        <f>COUNTIF(qualitativ!C62:BD62,999)</f>
        <v>0</v>
      </c>
    </row>
    <row r="63" spans="1:74" x14ac:dyDescent="0.2">
      <c r="A63" s="19">
        <f>qualitativ!A63</f>
        <v>0</v>
      </c>
      <c r="B63" s="19">
        <f>qualitativ!B63</f>
        <v>0</v>
      </c>
      <c r="C63" s="72">
        <f>IF(qualitativ!C63=5089,1,0)</f>
        <v>0</v>
      </c>
      <c r="D63" s="72">
        <f>IF(qualitativ!D63=43005,1,0)</f>
        <v>0</v>
      </c>
      <c r="E63" s="72">
        <f>IF(qualitativ!E63=300500,1,0)</f>
        <v>0</v>
      </c>
      <c r="F63" s="72">
        <f t="shared" si="0"/>
        <v>0</v>
      </c>
      <c r="G63" s="72">
        <f>IF(qualitativ!F63="&gt;",1,0)</f>
        <v>0</v>
      </c>
      <c r="H63" s="72">
        <f>IF(qualitativ!G63="&gt;",1,0)</f>
        <v>0</v>
      </c>
      <c r="I63" s="72">
        <f>IF(qualitativ!H63="&lt;",1,0)</f>
        <v>0</v>
      </c>
      <c r="J63" s="72">
        <f t="shared" si="1"/>
        <v>0</v>
      </c>
      <c r="K63" s="72">
        <f>IF(qualitativ!I63=9900,1,0)</f>
        <v>0</v>
      </c>
      <c r="L63" s="72">
        <f>IF(qualitativ!J63=4600,1,0)</f>
        <v>0</v>
      </c>
      <c r="M63" s="72">
        <f>IF(qualitativ!K63=4000,1,0)</f>
        <v>0</v>
      </c>
      <c r="N63" s="72">
        <f t="shared" si="2"/>
        <v>0</v>
      </c>
      <c r="O63" s="72">
        <f>IF(qualitativ!L63=6999,1,0)</f>
        <v>0</v>
      </c>
      <c r="P63" s="72">
        <f>IF(qualitativ!M63=3490,1,0)</f>
        <v>0</v>
      </c>
      <c r="Q63" s="72">
        <f>IF(qualitativ!N63=3900,1,0)</f>
        <v>0</v>
      </c>
      <c r="R63" s="72">
        <f t="shared" si="3"/>
        <v>0</v>
      </c>
      <c r="S63" s="72">
        <f>IF(qualitativ!O63=7000,1,0)</f>
        <v>0</v>
      </c>
      <c r="T63" s="72">
        <f>IF(qualitativ!P63=5300,1,0)</f>
        <v>0</v>
      </c>
      <c r="U63" s="72">
        <f>IF(qualitativ!Q63=4080,1,0)</f>
        <v>0</v>
      </c>
      <c r="V63" s="72">
        <f>IF(qualitativ!R63=12500,1,0)</f>
        <v>0</v>
      </c>
      <c r="W63" s="72">
        <f t="shared" si="4"/>
        <v>0</v>
      </c>
      <c r="X63" s="72">
        <f>IF(qualitativ!S63=500,1,0)</f>
        <v>0</v>
      </c>
      <c r="Y63" s="72">
        <f>IF(qualitativ!T63=250,1,0)</f>
        <v>0</v>
      </c>
      <c r="Z63" s="72">
        <f>IF(qualitativ!U63=350,1,0)</f>
        <v>0</v>
      </c>
      <c r="AA63" s="72">
        <f>IF(qualitativ!V63=1500,1,0)</f>
        <v>0</v>
      </c>
      <c r="AB63" s="72">
        <f t="shared" si="5"/>
        <v>0</v>
      </c>
      <c r="AC63" s="72">
        <f>IF(qualitativ!W63=300,1,0)</f>
        <v>0</v>
      </c>
      <c r="AD63" s="72">
        <f>IF(qualitativ!X63=736,1,0)</f>
        <v>0</v>
      </c>
      <c r="AE63" s="72">
        <f>IF(qualitativ!Y63=699,1,0)</f>
        <v>0</v>
      </c>
      <c r="AF63" s="72">
        <f>IF(qualitativ!Z63=354,1,0)</f>
        <v>0</v>
      </c>
      <c r="AG63" s="72">
        <f t="shared" si="6"/>
        <v>0</v>
      </c>
      <c r="AH63" s="72">
        <f>IF(qualitativ!AA63=4500,1,0)</f>
        <v>0</v>
      </c>
      <c r="AI63" s="72">
        <f>IF(qualitativ!AB63=64000,1,0)</f>
        <v>0</v>
      </c>
      <c r="AJ63" s="72">
        <f>IF(qualitativ!AC63=2500,1,0)</f>
        <v>0</v>
      </c>
      <c r="AK63" s="72">
        <f>IF(qualitativ!AD63=49000,1,0)</f>
        <v>0</v>
      </c>
      <c r="AL63" s="72">
        <f t="shared" si="7"/>
        <v>0</v>
      </c>
      <c r="AM63" s="72">
        <f>IF(qualitativ!AE63=584,1,0)</f>
        <v>0</v>
      </c>
      <c r="AN63" s="72">
        <f>IF(qualitativ!AF63=1324,1,0)</f>
        <v>0</v>
      </c>
      <c r="AO63" s="72">
        <f t="shared" si="8"/>
        <v>0</v>
      </c>
      <c r="AP63" s="72">
        <f>IF(qualitativ!AG63=644,1,0)</f>
        <v>0</v>
      </c>
      <c r="AQ63" s="72">
        <f>IF(qualitativ!AH63=272,1,0)</f>
        <v>0</v>
      </c>
      <c r="AR63" s="72">
        <f t="shared" si="9"/>
        <v>0</v>
      </c>
      <c r="AS63" s="72">
        <f>IF(OR(qualitativ!AI63="35-4",qualitativ!AI63="35-4=31"),1,0)</f>
        <v>0</v>
      </c>
      <c r="AT63" s="72">
        <f>IF(qualitativ!AJ63=31,1,0)</f>
        <v>0</v>
      </c>
      <c r="AU63" s="72">
        <f t="shared" si="10"/>
        <v>0</v>
      </c>
      <c r="AV63" s="72">
        <f>IF(qualitativ!AK63=6,1,0)</f>
        <v>0</v>
      </c>
      <c r="AW63" s="72">
        <f>IF(qualitativ!AL63=80,1,0)</f>
        <v>0</v>
      </c>
      <c r="AX63" s="72">
        <f>IF(qualitativ!AM63=32,1,0)</f>
        <v>0</v>
      </c>
      <c r="AY63" s="72">
        <f>IF(qualitativ!AN63=63,1,0)</f>
        <v>0</v>
      </c>
      <c r="AZ63" s="72">
        <f>IF(AND(qualitativ!AO63=0,ISBLANK(qualitativ!AO63)=FALSE),1,0)</f>
        <v>0</v>
      </c>
      <c r="BA63" s="72">
        <f>IF(qualitativ!AP63=35,1,0)</f>
        <v>0</v>
      </c>
      <c r="BB63" s="72">
        <f t="shared" si="11"/>
        <v>0</v>
      </c>
      <c r="BC63" s="72">
        <f>IF(qualitativ!AQ63=8,1,0)</f>
        <v>0</v>
      </c>
      <c r="BD63" s="72">
        <f>IF(qualitativ!AR63=1,1,0)</f>
        <v>0</v>
      </c>
      <c r="BE63" s="72">
        <f>IF(qualitativ!AS63=7,1,0)</f>
        <v>0</v>
      </c>
      <c r="BF63" s="72">
        <f>IF(qualitativ!AT63=8,1,0)</f>
        <v>0</v>
      </c>
      <c r="BG63" s="72">
        <f>IF(qualitativ!AU63=6,1,0)</f>
        <v>0</v>
      </c>
      <c r="BH63" s="72">
        <f>IF(qualitativ!AV63=7,1,0)</f>
        <v>0</v>
      </c>
      <c r="BI63" s="72">
        <f t="shared" si="12"/>
        <v>0</v>
      </c>
      <c r="BJ63" s="72">
        <f>IF(qualitativ!AW63=35000,1,0)</f>
        <v>0</v>
      </c>
      <c r="BK63" s="72">
        <f>IF(qualitativ!AX63=1000,1,0)</f>
        <v>0</v>
      </c>
      <c r="BL63" s="72">
        <f>IF(qualitativ!AY63=600,1,0)</f>
        <v>0</v>
      </c>
      <c r="BM63" s="72">
        <f>IF(qualitativ!AZ63=600,1,0)</f>
        <v>0</v>
      </c>
      <c r="BN63" s="72">
        <f t="shared" si="13"/>
        <v>0</v>
      </c>
      <c r="BO63" s="72">
        <f>IF(OR(qualitativ!BA63="8*6",qualitativ!BA63="6*8",qualitativ!BA63="8*6=48",qualitativ!BA63="6*8=48"),1,0)</f>
        <v>0</v>
      </c>
      <c r="BP63" s="72">
        <f>IF(OR(qualitativ!BB63=3),1,0)</f>
        <v>0</v>
      </c>
      <c r="BQ63" s="72">
        <f>IF(OR(qualitativ!BC63=1),1,0)</f>
        <v>0</v>
      </c>
      <c r="BR63" s="72">
        <f>IF(OR(qualitativ!BD63=2),1,0)</f>
        <v>0</v>
      </c>
      <c r="BS63" s="72">
        <f t="shared" si="14"/>
        <v>0</v>
      </c>
      <c r="BT63" s="73">
        <f t="shared" si="15"/>
        <v>0</v>
      </c>
      <c r="BU63" s="74">
        <f t="shared" si="16"/>
        <v>0</v>
      </c>
      <c r="BV63" s="73">
        <f>COUNTIF(qualitativ!C63:BD63,999)</f>
        <v>0</v>
      </c>
    </row>
    <row r="64" spans="1:74" x14ac:dyDescent="0.2">
      <c r="A64" s="19">
        <f>qualitativ!A64</f>
        <v>0</v>
      </c>
      <c r="B64" s="19">
        <f>qualitativ!B64</f>
        <v>0</v>
      </c>
      <c r="C64" s="72">
        <f>IF(qualitativ!C64=5089,1,0)</f>
        <v>0</v>
      </c>
      <c r="D64" s="72">
        <f>IF(qualitativ!D64=43005,1,0)</f>
        <v>0</v>
      </c>
      <c r="E64" s="72">
        <f>IF(qualitativ!E64=300500,1,0)</f>
        <v>0</v>
      </c>
      <c r="F64" s="72">
        <f t="shared" si="0"/>
        <v>0</v>
      </c>
      <c r="G64" s="72">
        <f>IF(qualitativ!F64="&gt;",1,0)</f>
        <v>0</v>
      </c>
      <c r="H64" s="72">
        <f>IF(qualitativ!G64="&gt;",1,0)</f>
        <v>0</v>
      </c>
      <c r="I64" s="72">
        <f>IF(qualitativ!H64="&lt;",1,0)</f>
        <v>0</v>
      </c>
      <c r="J64" s="72">
        <f t="shared" si="1"/>
        <v>0</v>
      </c>
      <c r="K64" s="72">
        <f>IF(qualitativ!I64=9900,1,0)</f>
        <v>0</v>
      </c>
      <c r="L64" s="72">
        <f>IF(qualitativ!J64=4600,1,0)</f>
        <v>0</v>
      </c>
      <c r="M64" s="72">
        <f>IF(qualitativ!K64=4000,1,0)</f>
        <v>0</v>
      </c>
      <c r="N64" s="72">
        <f t="shared" si="2"/>
        <v>0</v>
      </c>
      <c r="O64" s="72">
        <f>IF(qualitativ!L64=6999,1,0)</f>
        <v>0</v>
      </c>
      <c r="P64" s="72">
        <f>IF(qualitativ!M64=3490,1,0)</f>
        <v>0</v>
      </c>
      <c r="Q64" s="72">
        <f>IF(qualitativ!N64=3900,1,0)</f>
        <v>0</v>
      </c>
      <c r="R64" s="72">
        <f t="shared" si="3"/>
        <v>0</v>
      </c>
      <c r="S64" s="72">
        <f>IF(qualitativ!O64=7000,1,0)</f>
        <v>0</v>
      </c>
      <c r="T64" s="72">
        <f>IF(qualitativ!P64=5300,1,0)</f>
        <v>0</v>
      </c>
      <c r="U64" s="72">
        <f>IF(qualitativ!Q64=4080,1,0)</f>
        <v>0</v>
      </c>
      <c r="V64" s="72">
        <f>IF(qualitativ!R64=12500,1,0)</f>
        <v>0</v>
      </c>
      <c r="W64" s="72">
        <f t="shared" si="4"/>
        <v>0</v>
      </c>
      <c r="X64" s="72">
        <f>IF(qualitativ!S64=500,1,0)</f>
        <v>0</v>
      </c>
      <c r="Y64" s="72">
        <f>IF(qualitativ!T64=250,1,0)</f>
        <v>0</v>
      </c>
      <c r="Z64" s="72">
        <f>IF(qualitativ!U64=350,1,0)</f>
        <v>0</v>
      </c>
      <c r="AA64" s="72">
        <f>IF(qualitativ!V64=1500,1,0)</f>
        <v>0</v>
      </c>
      <c r="AB64" s="72">
        <f t="shared" si="5"/>
        <v>0</v>
      </c>
      <c r="AC64" s="72">
        <f>IF(qualitativ!W64=300,1,0)</f>
        <v>0</v>
      </c>
      <c r="AD64" s="72">
        <f>IF(qualitativ!X64=736,1,0)</f>
        <v>0</v>
      </c>
      <c r="AE64" s="72">
        <f>IF(qualitativ!Y64=699,1,0)</f>
        <v>0</v>
      </c>
      <c r="AF64" s="72">
        <f>IF(qualitativ!Z64=354,1,0)</f>
        <v>0</v>
      </c>
      <c r="AG64" s="72">
        <f t="shared" si="6"/>
        <v>0</v>
      </c>
      <c r="AH64" s="72">
        <f>IF(qualitativ!AA64=4500,1,0)</f>
        <v>0</v>
      </c>
      <c r="AI64" s="72">
        <f>IF(qualitativ!AB64=64000,1,0)</f>
        <v>0</v>
      </c>
      <c r="AJ64" s="72">
        <f>IF(qualitativ!AC64=2500,1,0)</f>
        <v>0</v>
      </c>
      <c r="AK64" s="72">
        <f>IF(qualitativ!AD64=49000,1,0)</f>
        <v>0</v>
      </c>
      <c r="AL64" s="72">
        <f t="shared" si="7"/>
        <v>0</v>
      </c>
      <c r="AM64" s="72">
        <f>IF(qualitativ!AE64=584,1,0)</f>
        <v>0</v>
      </c>
      <c r="AN64" s="72">
        <f>IF(qualitativ!AF64=1324,1,0)</f>
        <v>0</v>
      </c>
      <c r="AO64" s="72">
        <f t="shared" si="8"/>
        <v>0</v>
      </c>
      <c r="AP64" s="72">
        <f>IF(qualitativ!AG64=644,1,0)</f>
        <v>0</v>
      </c>
      <c r="AQ64" s="72">
        <f>IF(qualitativ!AH64=272,1,0)</f>
        <v>0</v>
      </c>
      <c r="AR64" s="72">
        <f t="shared" si="9"/>
        <v>0</v>
      </c>
      <c r="AS64" s="72">
        <f>IF(OR(qualitativ!AI64="35-4",qualitativ!AI64="35-4=31"),1,0)</f>
        <v>0</v>
      </c>
      <c r="AT64" s="72">
        <f>IF(qualitativ!AJ64=31,1,0)</f>
        <v>0</v>
      </c>
      <c r="AU64" s="72">
        <f t="shared" si="10"/>
        <v>0</v>
      </c>
      <c r="AV64" s="72">
        <f>IF(qualitativ!AK64=6,1,0)</f>
        <v>0</v>
      </c>
      <c r="AW64" s="72">
        <f>IF(qualitativ!AL64=80,1,0)</f>
        <v>0</v>
      </c>
      <c r="AX64" s="72">
        <f>IF(qualitativ!AM64=32,1,0)</f>
        <v>0</v>
      </c>
      <c r="AY64" s="72">
        <f>IF(qualitativ!AN64=63,1,0)</f>
        <v>0</v>
      </c>
      <c r="AZ64" s="72">
        <f>IF(AND(qualitativ!AO64=0,ISBLANK(qualitativ!AO64)=FALSE),1,0)</f>
        <v>0</v>
      </c>
      <c r="BA64" s="72">
        <f>IF(qualitativ!AP64=35,1,0)</f>
        <v>0</v>
      </c>
      <c r="BB64" s="72">
        <f t="shared" si="11"/>
        <v>0</v>
      </c>
      <c r="BC64" s="72">
        <f>IF(qualitativ!AQ64=8,1,0)</f>
        <v>0</v>
      </c>
      <c r="BD64" s="72">
        <f>IF(qualitativ!AR64=1,1,0)</f>
        <v>0</v>
      </c>
      <c r="BE64" s="72">
        <f>IF(qualitativ!AS64=7,1,0)</f>
        <v>0</v>
      </c>
      <c r="BF64" s="72">
        <f>IF(qualitativ!AT64=8,1,0)</f>
        <v>0</v>
      </c>
      <c r="BG64" s="72">
        <f>IF(qualitativ!AU64=6,1,0)</f>
        <v>0</v>
      </c>
      <c r="BH64" s="72">
        <f>IF(qualitativ!AV64=7,1,0)</f>
        <v>0</v>
      </c>
      <c r="BI64" s="72">
        <f t="shared" si="12"/>
        <v>0</v>
      </c>
      <c r="BJ64" s="72">
        <f>IF(qualitativ!AW64=35000,1,0)</f>
        <v>0</v>
      </c>
      <c r="BK64" s="72">
        <f>IF(qualitativ!AX64=1000,1,0)</f>
        <v>0</v>
      </c>
      <c r="BL64" s="72">
        <f>IF(qualitativ!AY64=600,1,0)</f>
        <v>0</v>
      </c>
      <c r="BM64" s="72">
        <f>IF(qualitativ!AZ64=600,1,0)</f>
        <v>0</v>
      </c>
      <c r="BN64" s="72">
        <f t="shared" si="13"/>
        <v>0</v>
      </c>
      <c r="BO64" s="72">
        <f>IF(OR(qualitativ!BA64="8*6",qualitativ!BA64="6*8",qualitativ!BA64="8*6=48",qualitativ!BA64="6*8=48"),1,0)</f>
        <v>0</v>
      </c>
      <c r="BP64" s="72">
        <f>IF(OR(qualitativ!BB64=3),1,0)</f>
        <v>0</v>
      </c>
      <c r="BQ64" s="72">
        <f>IF(OR(qualitativ!BC64=1),1,0)</f>
        <v>0</v>
      </c>
      <c r="BR64" s="72">
        <f>IF(OR(qualitativ!BD64=2),1,0)</f>
        <v>0</v>
      </c>
      <c r="BS64" s="72">
        <f t="shared" si="14"/>
        <v>0</v>
      </c>
      <c r="BT64" s="73">
        <f t="shared" si="15"/>
        <v>0</v>
      </c>
      <c r="BU64" s="74">
        <f t="shared" si="16"/>
        <v>0</v>
      </c>
      <c r="BV64" s="73">
        <f>COUNTIF(qualitativ!C64:BD64,999)</f>
        <v>0</v>
      </c>
    </row>
    <row r="65" spans="1:74" x14ac:dyDescent="0.2">
      <c r="A65" s="19">
        <f>qualitativ!A65</f>
        <v>0</v>
      </c>
      <c r="B65" s="19">
        <f>qualitativ!B65</f>
        <v>0</v>
      </c>
      <c r="C65" s="72">
        <f>IF(qualitativ!C65=5089,1,0)</f>
        <v>0</v>
      </c>
      <c r="D65" s="72">
        <f>IF(qualitativ!D65=43005,1,0)</f>
        <v>0</v>
      </c>
      <c r="E65" s="72">
        <f>IF(qualitativ!E65=300500,1,0)</f>
        <v>0</v>
      </c>
      <c r="F65" s="72">
        <f t="shared" si="0"/>
        <v>0</v>
      </c>
      <c r="G65" s="72">
        <f>IF(qualitativ!F65="&gt;",1,0)</f>
        <v>0</v>
      </c>
      <c r="H65" s="72">
        <f>IF(qualitativ!G65="&gt;",1,0)</f>
        <v>0</v>
      </c>
      <c r="I65" s="72">
        <f>IF(qualitativ!H65="&lt;",1,0)</f>
        <v>0</v>
      </c>
      <c r="J65" s="72">
        <f t="shared" si="1"/>
        <v>0</v>
      </c>
      <c r="K65" s="72">
        <f>IF(qualitativ!I65=9900,1,0)</f>
        <v>0</v>
      </c>
      <c r="L65" s="72">
        <f>IF(qualitativ!J65=4600,1,0)</f>
        <v>0</v>
      </c>
      <c r="M65" s="72">
        <f>IF(qualitativ!K65=4000,1,0)</f>
        <v>0</v>
      </c>
      <c r="N65" s="72">
        <f t="shared" si="2"/>
        <v>0</v>
      </c>
      <c r="O65" s="72">
        <f>IF(qualitativ!L65=6999,1,0)</f>
        <v>0</v>
      </c>
      <c r="P65" s="72">
        <f>IF(qualitativ!M65=3490,1,0)</f>
        <v>0</v>
      </c>
      <c r="Q65" s="72">
        <f>IF(qualitativ!N65=3900,1,0)</f>
        <v>0</v>
      </c>
      <c r="R65" s="72">
        <f t="shared" si="3"/>
        <v>0</v>
      </c>
      <c r="S65" s="72">
        <f>IF(qualitativ!O65=7000,1,0)</f>
        <v>0</v>
      </c>
      <c r="T65" s="72">
        <f>IF(qualitativ!P65=5300,1,0)</f>
        <v>0</v>
      </c>
      <c r="U65" s="72">
        <f>IF(qualitativ!Q65=4080,1,0)</f>
        <v>0</v>
      </c>
      <c r="V65" s="72">
        <f>IF(qualitativ!R65=12500,1,0)</f>
        <v>0</v>
      </c>
      <c r="W65" s="72">
        <f t="shared" si="4"/>
        <v>0</v>
      </c>
      <c r="X65" s="72">
        <f>IF(qualitativ!S65=500,1,0)</f>
        <v>0</v>
      </c>
      <c r="Y65" s="72">
        <f>IF(qualitativ!T65=250,1,0)</f>
        <v>0</v>
      </c>
      <c r="Z65" s="72">
        <f>IF(qualitativ!U65=350,1,0)</f>
        <v>0</v>
      </c>
      <c r="AA65" s="72">
        <f>IF(qualitativ!V65=1500,1,0)</f>
        <v>0</v>
      </c>
      <c r="AB65" s="72">
        <f t="shared" si="5"/>
        <v>0</v>
      </c>
      <c r="AC65" s="72">
        <f>IF(qualitativ!W65=300,1,0)</f>
        <v>0</v>
      </c>
      <c r="AD65" s="72">
        <f>IF(qualitativ!X65=736,1,0)</f>
        <v>0</v>
      </c>
      <c r="AE65" s="72">
        <f>IF(qualitativ!Y65=699,1,0)</f>
        <v>0</v>
      </c>
      <c r="AF65" s="72">
        <f>IF(qualitativ!Z65=354,1,0)</f>
        <v>0</v>
      </c>
      <c r="AG65" s="72">
        <f t="shared" si="6"/>
        <v>0</v>
      </c>
      <c r="AH65" s="72">
        <f>IF(qualitativ!AA65=4500,1,0)</f>
        <v>0</v>
      </c>
      <c r="AI65" s="72">
        <f>IF(qualitativ!AB65=64000,1,0)</f>
        <v>0</v>
      </c>
      <c r="AJ65" s="72">
        <f>IF(qualitativ!AC65=2500,1,0)</f>
        <v>0</v>
      </c>
      <c r="AK65" s="72">
        <f>IF(qualitativ!AD65=49000,1,0)</f>
        <v>0</v>
      </c>
      <c r="AL65" s="72">
        <f t="shared" si="7"/>
        <v>0</v>
      </c>
      <c r="AM65" s="72">
        <f>IF(qualitativ!AE65=584,1,0)</f>
        <v>0</v>
      </c>
      <c r="AN65" s="72">
        <f>IF(qualitativ!AF65=1324,1,0)</f>
        <v>0</v>
      </c>
      <c r="AO65" s="72">
        <f t="shared" si="8"/>
        <v>0</v>
      </c>
      <c r="AP65" s="72">
        <f>IF(qualitativ!AG65=644,1,0)</f>
        <v>0</v>
      </c>
      <c r="AQ65" s="72">
        <f>IF(qualitativ!AH65=272,1,0)</f>
        <v>0</v>
      </c>
      <c r="AR65" s="72">
        <f t="shared" si="9"/>
        <v>0</v>
      </c>
      <c r="AS65" s="72">
        <f>IF(OR(qualitativ!AI65="35-4",qualitativ!AI65="35-4=31"),1,0)</f>
        <v>0</v>
      </c>
      <c r="AT65" s="72">
        <f>IF(qualitativ!AJ65=31,1,0)</f>
        <v>0</v>
      </c>
      <c r="AU65" s="72">
        <f t="shared" si="10"/>
        <v>0</v>
      </c>
      <c r="AV65" s="72">
        <f>IF(qualitativ!AK65=6,1,0)</f>
        <v>0</v>
      </c>
      <c r="AW65" s="72">
        <f>IF(qualitativ!AL65=80,1,0)</f>
        <v>0</v>
      </c>
      <c r="AX65" s="72">
        <f>IF(qualitativ!AM65=32,1,0)</f>
        <v>0</v>
      </c>
      <c r="AY65" s="72">
        <f>IF(qualitativ!AN65=63,1,0)</f>
        <v>0</v>
      </c>
      <c r="AZ65" s="72">
        <f>IF(AND(qualitativ!AO65=0,ISBLANK(qualitativ!AO65)=FALSE),1,0)</f>
        <v>0</v>
      </c>
      <c r="BA65" s="72">
        <f>IF(qualitativ!AP65=35,1,0)</f>
        <v>0</v>
      </c>
      <c r="BB65" s="72">
        <f t="shared" si="11"/>
        <v>0</v>
      </c>
      <c r="BC65" s="72">
        <f>IF(qualitativ!AQ65=8,1,0)</f>
        <v>0</v>
      </c>
      <c r="BD65" s="72">
        <f>IF(qualitativ!AR65=1,1,0)</f>
        <v>0</v>
      </c>
      <c r="BE65" s="72">
        <f>IF(qualitativ!AS65=7,1,0)</f>
        <v>0</v>
      </c>
      <c r="BF65" s="72">
        <f>IF(qualitativ!AT65=8,1,0)</f>
        <v>0</v>
      </c>
      <c r="BG65" s="72">
        <f>IF(qualitativ!AU65=6,1,0)</f>
        <v>0</v>
      </c>
      <c r="BH65" s="72">
        <f>IF(qualitativ!AV65=7,1,0)</f>
        <v>0</v>
      </c>
      <c r="BI65" s="72">
        <f t="shared" si="12"/>
        <v>0</v>
      </c>
      <c r="BJ65" s="72">
        <f>IF(qualitativ!AW65=35000,1,0)</f>
        <v>0</v>
      </c>
      <c r="BK65" s="72">
        <f>IF(qualitativ!AX65=1000,1,0)</f>
        <v>0</v>
      </c>
      <c r="BL65" s="72">
        <f>IF(qualitativ!AY65=600,1,0)</f>
        <v>0</v>
      </c>
      <c r="BM65" s="72">
        <f>IF(qualitativ!AZ65=600,1,0)</f>
        <v>0</v>
      </c>
      <c r="BN65" s="72">
        <f t="shared" si="13"/>
        <v>0</v>
      </c>
      <c r="BO65" s="72">
        <f>IF(OR(qualitativ!BA65="8*6",qualitativ!BA65="6*8",qualitativ!BA65="8*6=48",qualitativ!BA65="6*8=48"),1,0)</f>
        <v>0</v>
      </c>
      <c r="BP65" s="72">
        <f>IF(OR(qualitativ!BB65=3),1,0)</f>
        <v>0</v>
      </c>
      <c r="BQ65" s="72">
        <f>IF(OR(qualitativ!BC65=1),1,0)</f>
        <v>0</v>
      </c>
      <c r="BR65" s="72">
        <f>IF(OR(qualitativ!BD65=2),1,0)</f>
        <v>0</v>
      </c>
      <c r="BS65" s="72">
        <f t="shared" si="14"/>
        <v>0</v>
      </c>
      <c r="BT65" s="73">
        <f t="shared" si="15"/>
        <v>0</v>
      </c>
      <c r="BU65" s="74">
        <f t="shared" si="16"/>
        <v>0</v>
      </c>
      <c r="BV65" s="73">
        <f>COUNTIF(qualitativ!C65:BD65,999)</f>
        <v>0</v>
      </c>
    </row>
    <row r="66" spans="1:74" x14ac:dyDescent="0.2">
      <c r="A66" s="19">
        <f>qualitativ!A66</f>
        <v>0</v>
      </c>
      <c r="B66" s="19">
        <f>qualitativ!B66</f>
        <v>0</v>
      </c>
      <c r="C66" s="72">
        <f>IF(qualitativ!C66=5089,1,0)</f>
        <v>0</v>
      </c>
      <c r="D66" s="72">
        <f>IF(qualitativ!D66=43005,1,0)</f>
        <v>0</v>
      </c>
      <c r="E66" s="72">
        <f>IF(qualitativ!E66=300500,1,0)</f>
        <v>0</v>
      </c>
      <c r="F66" s="72">
        <f t="shared" si="0"/>
        <v>0</v>
      </c>
      <c r="G66" s="72">
        <f>IF(qualitativ!F66="&gt;",1,0)</f>
        <v>0</v>
      </c>
      <c r="H66" s="72">
        <f>IF(qualitativ!G66="&gt;",1,0)</f>
        <v>0</v>
      </c>
      <c r="I66" s="72">
        <f>IF(qualitativ!H66="&lt;",1,0)</f>
        <v>0</v>
      </c>
      <c r="J66" s="72">
        <f t="shared" si="1"/>
        <v>0</v>
      </c>
      <c r="K66" s="72">
        <f>IF(qualitativ!I66=9900,1,0)</f>
        <v>0</v>
      </c>
      <c r="L66" s="72">
        <f>IF(qualitativ!J66=4600,1,0)</f>
        <v>0</v>
      </c>
      <c r="M66" s="72">
        <f>IF(qualitativ!K66=4000,1,0)</f>
        <v>0</v>
      </c>
      <c r="N66" s="72">
        <f t="shared" si="2"/>
        <v>0</v>
      </c>
      <c r="O66" s="72">
        <f>IF(qualitativ!L66=6999,1,0)</f>
        <v>0</v>
      </c>
      <c r="P66" s="72">
        <f>IF(qualitativ!M66=3490,1,0)</f>
        <v>0</v>
      </c>
      <c r="Q66" s="72">
        <f>IF(qualitativ!N66=3900,1,0)</f>
        <v>0</v>
      </c>
      <c r="R66" s="72">
        <f t="shared" si="3"/>
        <v>0</v>
      </c>
      <c r="S66" s="72">
        <f>IF(qualitativ!O66=7000,1,0)</f>
        <v>0</v>
      </c>
      <c r="T66" s="72">
        <f>IF(qualitativ!P66=5300,1,0)</f>
        <v>0</v>
      </c>
      <c r="U66" s="72">
        <f>IF(qualitativ!Q66=4080,1,0)</f>
        <v>0</v>
      </c>
      <c r="V66" s="72">
        <f>IF(qualitativ!R66=12500,1,0)</f>
        <v>0</v>
      </c>
      <c r="W66" s="72">
        <f t="shared" si="4"/>
        <v>0</v>
      </c>
      <c r="X66" s="72">
        <f>IF(qualitativ!S66=500,1,0)</f>
        <v>0</v>
      </c>
      <c r="Y66" s="72">
        <f>IF(qualitativ!T66=250,1,0)</f>
        <v>0</v>
      </c>
      <c r="Z66" s="72">
        <f>IF(qualitativ!U66=350,1,0)</f>
        <v>0</v>
      </c>
      <c r="AA66" s="72">
        <f>IF(qualitativ!V66=1500,1,0)</f>
        <v>0</v>
      </c>
      <c r="AB66" s="72">
        <f t="shared" si="5"/>
        <v>0</v>
      </c>
      <c r="AC66" s="72">
        <f>IF(qualitativ!W66=300,1,0)</f>
        <v>0</v>
      </c>
      <c r="AD66" s="72">
        <f>IF(qualitativ!X66=736,1,0)</f>
        <v>0</v>
      </c>
      <c r="AE66" s="72">
        <f>IF(qualitativ!Y66=699,1,0)</f>
        <v>0</v>
      </c>
      <c r="AF66" s="72">
        <f>IF(qualitativ!Z66=354,1,0)</f>
        <v>0</v>
      </c>
      <c r="AG66" s="72">
        <f t="shared" si="6"/>
        <v>0</v>
      </c>
      <c r="AH66" s="72">
        <f>IF(qualitativ!AA66=4500,1,0)</f>
        <v>0</v>
      </c>
      <c r="AI66" s="72">
        <f>IF(qualitativ!AB66=64000,1,0)</f>
        <v>0</v>
      </c>
      <c r="AJ66" s="72">
        <f>IF(qualitativ!AC66=2500,1,0)</f>
        <v>0</v>
      </c>
      <c r="AK66" s="72">
        <f>IF(qualitativ!AD66=49000,1,0)</f>
        <v>0</v>
      </c>
      <c r="AL66" s="72">
        <f t="shared" si="7"/>
        <v>0</v>
      </c>
      <c r="AM66" s="72">
        <f>IF(qualitativ!AE66=584,1,0)</f>
        <v>0</v>
      </c>
      <c r="AN66" s="72">
        <f>IF(qualitativ!AF66=1324,1,0)</f>
        <v>0</v>
      </c>
      <c r="AO66" s="72">
        <f t="shared" si="8"/>
        <v>0</v>
      </c>
      <c r="AP66" s="72">
        <f>IF(qualitativ!AG66=644,1,0)</f>
        <v>0</v>
      </c>
      <c r="AQ66" s="72">
        <f>IF(qualitativ!AH66=272,1,0)</f>
        <v>0</v>
      </c>
      <c r="AR66" s="72">
        <f t="shared" si="9"/>
        <v>0</v>
      </c>
      <c r="AS66" s="72">
        <f>IF(OR(qualitativ!AI66="35-4",qualitativ!AI66="35-4=31"),1,0)</f>
        <v>0</v>
      </c>
      <c r="AT66" s="72">
        <f>IF(qualitativ!AJ66=31,1,0)</f>
        <v>0</v>
      </c>
      <c r="AU66" s="72">
        <f t="shared" si="10"/>
        <v>0</v>
      </c>
      <c r="AV66" s="72">
        <f>IF(qualitativ!AK66=6,1,0)</f>
        <v>0</v>
      </c>
      <c r="AW66" s="72">
        <f>IF(qualitativ!AL66=80,1,0)</f>
        <v>0</v>
      </c>
      <c r="AX66" s="72">
        <f>IF(qualitativ!AM66=32,1,0)</f>
        <v>0</v>
      </c>
      <c r="AY66" s="72">
        <f>IF(qualitativ!AN66=63,1,0)</f>
        <v>0</v>
      </c>
      <c r="AZ66" s="72">
        <f>IF(AND(qualitativ!AO66=0,ISBLANK(qualitativ!AO66)=FALSE),1,0)</f>
        <v>0</v>
      </c>
      <c r="BA66" s="72">
        <f>IF(qualitativ!AP66=35,1,0)</f>
        <v>0</v>
      </c>
      <c r="BB66" s="72">
        <f t="shared" si="11"/>
        <v>0</v>
      </c>
      <c r="BC66" s="72">
        <f>IF(qualitativ!AQ66=8,1,0)</f>
        <v>0</v>
      </c>
      <c r="BD66" s="72">
        <f>IF(qualitativ!AR66=1,1,0)</f>
        <v>0</v>
      </c>
      <c r="BE66" s="72">
        <f>IF(qualitativ!AS66=7,1,0)</f>
        <v>0</v>
      </c>
      <c r="BF66" s="72">
        <f>IF(qualitativ!AT66=8,1,0)</f>
        <v>0</v>
      </c>
      <c r="BG66" s="72">
        <f>IF(qualitativ!AU66=6,1,0)</f>
        <v>0</v>
      </c>
      <c r="BH66" s="72">
        <f>IF(qualitativ!AV66=7,1,0)</f>
        <v>0</v>
      </c>
      <c r="BI66" s="72">
        <f t="shared" si="12"/>
        <v>0</v>
      </c>
      <c r="BJ66" s="72">
        <f>IF(qualitativ!AW66=35000,1,0)</f>
        <v>0</v>
      </c>
      <c r="BK66" s="72">
        <f>IF(qualitativ!AX66=1000,1,0)</f>
        <v>0</v>
      </c>
      <c r="BL66" s="72">
        <f>IF(qualitativ!AY66=600,1,0)</f>
        <v>0</v>
      </c>
      <c r="BM66" s="72">
        <f>IF(qualitativ!AZ66=600,1,0)</f>
        <v>0</v>
      </c>
      <c r="BN66" s="72">
        <f t="shared" si="13"/>
        <v>0</v>
      </c>
      <c r="BO66" s="72">
        <f>IF(OR(qualitativ!BA66="8*6",qualitativ!BA66="6*8",qualitativ!BA66="8*6=48",qualitativ!BA66="6*8=48"),1,0)</f>
        <v>0</v>
      </c>
      <c r="BP66" s="72">
        <f>IF(OR(qualitativ!BB66=3),1,0)</f>
        <v>0</v>
      </c>
      <c r="BQ66" s="72">
        <f>IF(OR(qualitativ!BC66=1),1,0)</f>
        <v>0</v>
      </c>
      <c r="BR66" s="72">
        <f>IF(OR(qualitativ!BD66=2),1,0)</f>
        <v>0</v>
      </c>
      <c r="BS66" s="72">
        <f t="shared" si="14"/>
        <v>0</v>
      </c>
      <c r="BT66" s="73">
        <f t="shared" si="15"/>
        <v>0</v>
      </c>
      <c r="BU66" s="74">
        <f t="shared" si="16"/>
        <v>0</v>
      </c>
      <c r="BV66" s="73">
        <f>COUNTIF(qualitativ!C66:BD66,999)</f>
        <v>0</v>
      </c>
    </row>
    <row r="67" spans="1:74" x14ac:dyDescent="0.2">
      <c r="A67" s="19">
        <f>qualitativ!A67</f>
        <v>0</v>
      </c>
      <c r="B67" s="19">
        <f>qualitativ!B67</f>
        <v>0</v>
      </c>
      <c r="C67" s="72">
        <f>IF(qualitativ!C67=5089,1,0)</f>
        <v>0</v>
      </c>
      <c r="D67" s="72">
        <f>IF(qualitativ!D67=43005,1,0)</f>
        <v>0</v>
      </c>
      <c r="E67" s="72">
        <f>IF(qualitativ!E67=300500,1,0)</f>
        <v>0</v>
      </c>
      <c r="F67" s="72">
        <f t="shared" si="0"/>
        <v>0</v>
      </c>
      <c r="G67" s="72">
        <f>IF(qualitativ!F67="&gt;",1,0)</f>
        <v>0</v>
      </c>
      <c r="H67" s="72">
        <f>IF(qualitativ!G67="&gt;",1,0)</f>
        <v>0</v>
      </c>
      <c r="I67" s="72">
        <f>IF(qualitativ!H67="&lt;",1,0)</f>
        <v>0</v>
      </c>
      <c r="J67" s="72">
        <f t="shared" si="1"/>
        <v>0</v>
      </c>
      <c r="K67" s="72">
        <f>IF(qualitativ!I67=9900,1,0)</f>
        <v>0</v>
      </c>
      <c r="L67" s="72">
        <f>IF(qualitativ!J67=4600,1,0)</f>
        <v>0</v>
      </c>
      <c r="M67" s="72">
        <f>IF(qualitativ!K67=4000,1,0)</f>
        <v>0</v>
      </c>
      <c r="N67" s="72">
        <f t="shared" si="2"/>
        <v>0</v>
      </c>
      <c r="O67" s="72">
        <f>IF(qualitativ!L67=6999,1,0)</f>
        <v>0</v>
      </c>
      <c r="P67" s="72">
        <f>IF(qualitativ!M67=3490,1,0)</f>
        <v>0</v>
      </c>
      <c r="Q67" s="72">
        <f>IF(qualitativ!N67=3900,1,0)</f>
        <v>0</v>
      </c>
      <c r="R67" s="72">
        <f t="shared" si="3"/>
        <v>0</v>
      </c>
      <c r="S67" s="72">
        <f>IF(qualitativ!O67=7000,1,0)</f>
        <v>0</v>
      </c>
      <c r="T67" s="72">
        <f>IF(qualitativ!P67=5300,1,0)</f>
        <v>0</v>
      </c>
      <c r="U67" s="72">
        <f>IF(qualitativ!Q67=4080,1,0)</f>
        <v>0</v>
      </c>
      <c r="V67" s="72">
        <f>IF(qualitativ!R67=12500,1,0)</f>
        <v>0</v>
      </c>
      <c r="W67" s="72">
        <f t="shared" si="4"/>
        <v>0</v>
      </c>
      <c r="X67" s="72">
        <f>IF(qualitativ!S67=500,1,0)</f>
        <v>0</v>
      </c>
      <c r="Y67" s="72">
        <f>IF(qualitativ!T67=250,1,0)</f>
        <v>0</v>
      </c>
      <c r="Z67" s="72">
        <f>IF(qualitativ!U67=350,1,0)</f>
        <v>0</v>
      </c>
      <c r="AA67" s="72">
        <f>IF(qualitativ!V67=1500,1,0)</f>
        <v>0</v>
      </c>
      <c r="AB67" s="72">
        <f t="shared" si="5"/>
        <v>0</v>
      </c>
      <c r="AC67" s="72">
        <f>IF(qualitativ!W67=300,1,0)</f>
        <v>0</v>
      </c>
      <c r="AD67" s="72">
        <f>IF(qualitativ!X67=736,1,0)</f>
        <v>0</v>
      </c>
      <c r="AE67" s="72">
        <f>IF(qualitativ!Y67=699,1,0)</f>
        <v>0</v>
      </c>
      <c r="AF67" s="72">
        <f>IF(qualitativ!Z67=354,1,0)</f>
        <v>0</v>
      </c>
      <c r="AG67" s="72">
        <f t="shared" si="6"/>
        <v>0</v>
      </c>
      <c r="AH67" s="72">
        <f>IF(qualitativ!AA67=4500,1,0)</f>
        <v>0</v>
      </c>
      <c r="AI67" s="72">
        <f>IF(qualitativ!AB67=64000,1,0)</f>
        <v>0</v>
      </c>
      <c r="AJ67" s="72">
        <f>IF(qualitativ!AC67=2500,1,0)</f>
        <v>0</v>
      </c>
      <c r="AK67" s="72">
        <f>IF(qualitativ!AD67=49000,1,0)</f>
        <v>0</v>
      </c>
      <c r="AL67" s="72">
        <f t="shared" si="7"/>
        <v>0</v>
      </c>
      <c r="AM67" s="72">
        <f>IF(qualitativ!AE67=584,1,0)</f>
        <v>0</v>
      </c>
      <c r="AN67" s="72">
        <f>IF(qualitativ!AF67=1324,1,0)</f>
        <v>0</v>
      </c>
      <c r="AO67" s="72">
        <f t="shared" si="8"/>
        <v>0</v>
      </c>
      <c r="AP67" s="72">
        <f>IF(qualitativ!AG67=644,1,0)</f>
        <v>0</v>
      </c>
      <c r="AQ67" s="72">
        <f>IF(qualitativ!AH67=272,1,0)</f>
        <v>0</v>
      </c>
      <c r="AR67" s="72">
        <f t="shared" si="9"/>
        <v>0</v>
      </c>
      <c r="AS67" s="72">
        <f>IF(OR(qualitativ!AI67="35-4",qualitativ!AI67="35-4=31"),1,0)</f>
        <v>0</v>
      </c>
      <c r="AT67" s="72">
        <f>IF(qualitativ!AJ67=31,1,0)</f>
        <v>0</v>
      </c>
      <c r="AU67" s="72">
        <f t="shared" si="10"/>
        <v>0</v>
      </c>
      <c r="AV67" s="72">
        <f>IF(qualitativ!AK67=6,1,0)</f>
        <v>0</v>
      </c>
      <c r="AW67" s="72">
        <f>IF(qualitativ!AL67=80,1,0)</f>
        <v>0</v>
      </c>
      <c r="AX67" s="72">
        <f>IF(qualitativ!AM67=32,1,0)</f>
        <v>0</v>
      </c>
      <c r="AY67" s="72">
        <f>IF(qualitativ!AN67=63,1,0)</f>
        <v>0</v>
      </c>
      <c r="AZ67" s="72">
        <f>IF(AND(qualitativ!AO67=0,ISBLANK(qualitativ!AO67)=FALSE),1,0)</f>
        <v>0</v>
      </c>
      <c r="BA67" s="72">
        <f>IF(qualitativ!AP67=35,1,0)</f>
        <v>0</v>
      </c>
      <c r="BB67" s="72">
        <f t="shared" si="11"/>
        <v>0</v>
      </c>
      <c r="BC67" s="72">
        <f>IF(qualitativ!AQ67=8,1,0)</f>
        <v>0</v>
      </c>
      <c r="BD67" s="72">
        <f>IF(qualitativ!AR67=1,1,0)</f>
        <v>0</v>
      </c>
      <c r="BE67" s="72">
        <f>IF(qualitativ!AS67=7,1,0)</f>
        <v>0</v>
      </c>
      <c r="BF67" s="72">
        <f>IF(qualitativ!AT67=8,1,0)</f>
        <v>0</v>
      </c>
      <c r="BG67" s="72">
        <f>IF(qualitativ!AU67=6,1,0)</f>
        <v>0</v>
      </c>
      <c r="BH67" s="72">
        <f>IF(qualitativ!AV67=7,1,0)</f>
        <v>0</v>
      </c>
      <c r="BI67" s="72">
        <f t="shared" si="12"/>
        <v>0</v>
      </c>
      <c r="BJ67" s="72">
        <f>IF(qualitativ!AW67=35000,1,0)</f>
        <v>0</v>
      </c>
      <c r="BK67" s="72">
        <f>IF(qualitativ!AX67=1000,1,0)</f>
        <v>0</v>
      </c>
      <c r="BL67" s="72">
        <f>IF(qualitativ!AY67=600,1,0)</f>
        <v>0</v>
      </c>
      <c r="BM67" s="72">
        <f>IF(qualitativ!AZ67=600,1,0)</f>
        <v>0</v>
      </c>
      <c r="BN67" s="72">
        <f t="shared" si="13"/>
        <v>0</v>
      </c>
      <c r="BO67" s="72">
        <f>IF(OR(qualitativ!BA67="8*6",qualitativ!BA67="6*8",qualitativ!BA67="8*6=48",qualitativ!BA67="6*8=48"),1,0)</f>
        <v>0</v>
      </c>
      <c r="BP67" s="72">
        <f>IF(OR(qualitativ!BB67=3),1,0)</f>
        <v>0</v>
      </c>
      <c r="BQ67" s="72">
        <f>IF(OR(qualitativ!BC67=1),1,0)</f>
        <v>0</v>
      </c>
      <c r="BR67" s="72">
        <f>IF(OR(qualitativ!BD67=2),1,0)</f>
        <v>0</v>
      </c>
      <c r="BS67" s="72">
        <f t="shared" si="14"/>
        <v>0</v>
      </c>
      <c r="BT67" s="73">
        <f t="shared" si="15"/>
        <v>0</v>
      </c>
      <c r="BU67" s="74">
        <f t="shared" si="16"/>
        <v>0</v>
      </c>
      <c r="BV67" s="73">
        <f>COUNTIF(qualitativ!C67:BD67,999)</f>
        <v>0</v>
      </c>
    </row>
    <row r="68" spans="1:74" x14ac:dyDescent="0.2">
      <c r="A68" s="19">
        <f>qualitativ!A68</f>
        <v>0</v>
      </c>
      <c r="B68" s="19">
        <f>qualitativ!B68</f>
        <v>0</v>
      </c>
      <c r="C68" s="72">
        <f>IF(qualitativ!C68=5089,1,0)</f>
        <v>0</v>
      </c>
      <c r="D68" s="72">
        <f>IF(qualitativ!D68=43005,1,0)</f>
        <v>0</v>
      </c>
      <c r="E68" s="72">
        <f>IF(qualitativ!E68=300500,1,0)</f>
        <v>0</v>
      </c>
      <c r="F68" s="72">
        <f t="shared" ref="F68:F100" si="17">IF(COUNTIF(C68:E68,1)=3,1,IF(COUNTIF(C68:E68,1)=2,0.5,0))</f>
        <v>0</v>
      </c>
      <c r="G68" s="72">
        <f>IF(qualitativ!F68="&gt;",1,0)</f>
        <v>0</v>
      </c>
      <c r="H68" s="72">
        <f>IF(qualitativ!G68="&gt;",1,0)</f>
        <v>0</v>
      </c>
      <c r="I68" s="72">
        <f>IF(qualitativ!H68="&lt;",1,0)</f>
        <v>0</v>
      </c>
      <c r="J68" s="72">
        <f t="shared" ref="J68:J100" si="18">IF(COUNTIF(G68:I68,1)=3,1,IF(COUNTIF(G68:I68,1)=2,0.5,0))</f>
        <v>0</v>
      </c>
      <c r="K68" s="72">
        <f>IF(qualitativ!I68=9900,1,0)</f>
        <v>0</v>
      </c>
      <c r="L68" s="72">
        <f>IF(qualitativ!J68=4600,1,0)</f>
        <v>0</v>
      </c>
      <c r="M68" s="72">
        <f>IF(qualitativ!K68=4000,1,0)</f>
        <v>0</v>
      </c>
      <c r="N68" s="72">
        <f t="shared" ref="N68:N100" si="19">IF(COUNTIF(K68:M68,1)=3,1,IF(COUNTIF(K68:M68,1)=2,0.5,0))</f>
        <v>0</v>
      </c>
      <c r="O68" s="72">
        <f>IF(qualitativ!L68=6999,1,0)</f>
        <v>0</v>
      </c>
      <c r="P68" s="72">
        <f>IF(qualitativ!M68=3490,1,0)</f>
        <v>0</v>
      </c>
      <c r="Q68" s="72">
        <f>IF(qualitativ!N68=3900,1,0)</f>
        <v>0</v>
      </c>
      <c r="R68" s="72">
        <f t="shared" ref="R68:R100" si="20">IF(COUNTIF(O68:Q68,1)=3,1,IF(COUNTIF(O68:Q68,1)=2,0.5,0))</f>
        <v>0</v>
      </c>
      <c r="S68" s="72">
        <f>IF(qualitativ!O68=7000,1,0)</f>
        <v>0</v>
      </c>
      <c r="T68" s="72">
        <f>IF(qualitativ!P68=5300,1,0)</f>
        <v>0</v>
      </c>
      <c r="U68" s="72">
        <f>IF(qualitativ!Q68=4080,1,0)</f>
        <v>0</v>
      </c>
      <c r="V68" s="72">
        <f>IF(qualitativ!R68=12500,1,0)</f>
        <v>0</v>
      </c>
      <c r="W68" s="72">
        <f t="shared" ref="W68:W100" si="21">IF(COUNTIF(S68:V68,1)=4,1,IF(COUNTIF(S68:V68,1)=3,0.5,0))</f>
        <v>0</v>
      </c>
      <c r="X68" s="72">
        <f>IF(qualitativ!S68=500,1,0)</f>
        <v>0</v>
      </c>
      <c r="Y68" s="72">
        <f>IF(qualitativ!T68=250,1,0)</f>
        <v>0</v>
      </c>
      <c r="Z68" s="72">
        <f>IF(qualitativ!U68=350,1,0)</f>
        <v>0</v>
      </c>
      <c r="AA68" s="72">
        <f>IF(qualitativ!V68=1500,1,0)</f>
        <v>0</v>
      </c>
      <c r="AB68" s="72">
        <f t="shared" ref="AB68:AB100" si="22">IF(COUNTIF(X68:AA68,1)=4,1,IF(COUNTIF(X68:AA68,1)=3,0.5,0))</f>
        <v>0</v>
      </c>
      <c r="AC68" s="72">
        <f>IF(qualitativ!W68=300,1,0)</f>
        <v>0</v>
      </c>
      <c r="AD68" s="72">
        <f>IF(qualitativ!X68=736,1,0)</f>
        <v>0</v>
      </c>
      <c r="AE68" s="72">
        <f>IF(qualitativ!Y68=699,1,0)</f>
        <v>0</v>
      </c>
      <c r="AF68" s="72">
        <f>IF(qualitativ!Z68=354,1,0)</f>
        <v>0</v>
      </c>
      <c r="AG68" s="72">
        <f t="shared" ref="AG68:AG100" si="23">IF(COUNTIF(AC68:AF68,1)=4,1,IF(COUNTIF(AC68:AF68,1)=3,0.5,0))</f>
        <v>0</v>
      </c>
      <c r="AH68" s="72">
        <f>IF(qualitativ!AA68=4500,1,0)</f>
        <v>0</v>
      </c>
      <c r="AI68" s="72">
        <f>IF(qualitativ!AB68=64000,1,0)</f>
        <v>0</v>
      </c>
      <c r="AJ68" s="72">
        <f>IF(qualitativ!AC68=2500,1,0)</f>
        <v>0</v>
      </c>
      <c r="AK68" s="72">
        <f>IF(qualitativ!AD68=49000,1,0)</f>
        <v>0</v>
      </c>
      <c r="AL68" s="72">
        <f t="shared" ref="AL68:AL100" si="24">IF(COUNTIF(AH68:AK68,1)=4,1,IF(COUNTIF(AH68:AK68,1)=3,0.5,0))</f>
        <v>0</v>
      </c>
      <c r="AM68" s="72">
        <f>IF(qualitativ!AE68=584,1,0)</f>
        <v>0</v>
      </c>
      <c r="AN68" s="72">
        <f>IF(qualitativ!AF68=1324,1,0)</f>
        <v>0</v>
      </c>
      <c r="AO68" s="72">
        <f t="shared" ref="AO68:AO100" si="25">IF(COUNTIF(AM68:AN68,1)=2,1,IF(COUNTIF(AM68:AN68,1)=1,0.5,0))</f>
        <v>0</v>
      </c>
      <c r="AP68" s="72">
        <f>IF(qualitativ!AG68=644,1,0)</f>
        <v>0</v>
      </c>
      <c r="AQ68" s="72">
        <f>IF(qualitativ!AH68=272,1,0)</f>
        <v>0</v>
      </c>
      <c r="AR68" s="72">
        <f t="shared" ref="AR68:AR100" si="26">IF(COUNTIF(AP68:AQ68,1)=2,1,IF(COUNTIF(AP68:AQ68,1)=1,0.5,0))</f>
        <v>0</v>
      </c>
      <c r="AS68" s="72">
        <f>IF(OR(qualitativ!AI68="35-4",qualitativ!AI68="35-4=31"),1,0)</f>
        <v>0</v>
      </c>
      <c r="AT68" s="72">
        <f>IF(qualitativ!AJ68=31,1,0)</f>
        <v>0</v>
      </c>
      <c r="AU68" s="72">
        <f t="shared" ref="AU68:AU100" si="27">IF(COUNTIF(AS68:AT68,1)=2,1,IF(COUNTIF(AS68:AT68,1)=1,0.5,0))</f>
        <v>0</v>
      </c>
      <c r="AV68" s="72">
        <f>IF(qualitativ!AK68=6,1,0)</f>
        <v>0</v>
      </c>
      <c r="AW68" s="72">
        <f>IF(qualitativ!AL68=80,1,0)</f>
        <v>0</v>
      </c>
      <c r="AX68" s="72">
        <f>IF(qualitativ!AM68=32,1,0)</f>
        <v>0</v>
      </c>
      <c r="AY68" s="72">
        <f>IF(qualitativ!AN68=63,1,0)</f>
        <v>0</v>
      </c>
      <c r="AZ68" s="72">
        <f>IF(AND(qualitativ!AO68=0,ISBLANK(qualitativ!AO68)=FALSE),1,0)</f>
        <v>0</v>
      </c>
      <c r="BA68" s="72">
        <f>IF(qualitativ!AP68=35,1,0)</f>
        <v>0</v>
      </c>
      <c r="BB68" s="72">
        <f t="shared" ref="BB68:BB100" si="28">IF(COUNTIF(AV68:BA68,1)=6,1,IF(COUNTIF(AV68:BA68,1)=5,0.5,0))</f>
        <v>0</v>
      </c>
      <c r="BC68" s="72">
        <f>IF(qualitativ!AQ68=8,1,0)</f>
        <v>0</v>
      </c>
      <c r="BD68" s="72">
        <f>IF(qualitativ!AR68=1,1,0)</f>
        <v>0</v>
      </c>
      <c r="BE68" s="72">
        <f>IF(qualitativ!AS68=7,1,0)</f>
        <v>0</v>
      </c>
      <c r="BF68" s="72">
        <f>IF(qualitativ!AT68=8,1,0)</f>
        <v>0</v>
      </c>
      <c r="BG68" s="72">
        <f>IF(qualitativ!AU68=6,1,0)</f>
        <v>0</v>
      </c>
      <c r="BH68" s="72">
        <f>IF(qualitativ!AV68=7,1,0)</f>
        <v>0</v>
      </c>
      <c r="BI68" s="72">
        <f t="shared" ref="BI68:BI100" si="29">IF(COUNTIF(BC68:BH68,1)=6,1,IF(COUNTIF(BC68:BH68,1)=5,0.5,0))</f>
        <v>0</v>
      </c>
      <c r="BJ68" s="72">
        <f>IF(qualitativ!AW68=35000,1,0)</f>
        <v>0</v>
      </c>
      <c r="BK68" s="72">
        <f>IF(qualitativ!AX68=1000,1,0)</f>
        <v>0</v>
      </c>
      <c r="BL68" s="72">
        <f>IF(qualitativ!AY68=600,1,0)</f>
        <v>0</v>
      </c>
      <c r="BM68" s="72">
        <f>IF(qualitativ!AZ68=600,1,0)</f>
        <v>0</v>
      </c>
      <c r="BN68" s="72">
        <f t="shared" ref="BN68:BN100" si="30">IF(COUNTIF(BJ68:BM68,1)=4,1,IF(COUNTIF(BJ68:BM68,1)=3,0.5,0))</f>
        <v>0</v>
      </c>
      <c r="BO68" s="72">
        <f>IF(OR(qualitativ!BA68="8*6",qualitativ!BA68="6*8",qualitativ!BA68="8*6=48",qualitativ!BA68="6*8=48"),1,0)</f>
        <v>0</v>
      </c>
      <c r="BP68" s="72">
        <f>IF(OR(qualitativ!BB68=3),1,0)</f>
        <v>0</v>
      </c>
      <c r="BQ68" s="72">
        <f>IF(OR(qualitativ!BC68=1),1,0)</f>
        <v>0</v>
      </c>
      <c r="BR68" s="72">
        <f>IF(OR(qualitativ!BD68=2),1,0)</f>
        <v>0</v>
      </c>
      <c r="BS68" s="72">
        <f t="shared" ref="BS68:BS100" si="31">IF(COUNTIF(BP68:BR68,1)=3,1,IF(COUNTIF(BP68:BR68,1)=2,0.5,0))</f>
        <v>0</v>
      </c>
      <c r="BT68" s="73">
        <f t="shared" ref="BT68:BT100" si="32">F68+J68+N68+R68+W68+AB68+AG68+AL68+AO68+AR68+AU68+BB68+BI68+BN68+BO68+BS68</f>
        <v>0</v>
      </c>
      <c r="BU68" s="74">
        <f t="shared" ref="BU68:BU100" si="33">BT68/16</f>
        <v>0</v>
      </c>
      <c r="BV68" s="73">
        <f>COUNTIF(qualitativ!C68:BD68,999)</f>
        <v>0</v>
      </c>
    </row>
    <row r="69" spans="1:74" x14ac:dyDescent="0.2">
      <c r="A69" s="19">
        <f>qualitativ!A69</f>
        <v>0</v>
      </c>
      <c r="B69" s="19">
        <f>qualitativ!B69</f>
        <v>0</v>
      </c>
      <c r="C69" s="72">
        <f>IF(qualitativ!C69=5089,1,0)</f>
        <v>0</v>
      </c>
      <c r="D69" s="72">
        <f>IF(qualitativ!D69=43005,1,0)</f>
        <v>0</v>
      </c>
      <c r="E69" s="72">
        <f>IF(qualitativ!E69=300500,1,0)</f>
        <v>0</v>
      </c>
      <c r="F69" s="72">
        <f t="shared" si="17"/>
        <v>0</v>
      </c>
      <c r="G69" s="72">
        <f>IF(qualitativ!F69="&gt;",1,0)</f>
        <v>0</v>
      </c>
      <c r="H69" s="72">
        <f>IF(qualitativ!G69="&gt;",1,0)</f>
        <v>0</v>
      </c>
      <c r="I69" s="72">
        <f>IF(qualitativ!H69="&lt;",1,0)</f>
        <v>0</v>
      </c>
      <c r="J69" s="72">
        <f t="shared" si="18"/>
        <v>0</v>
      </c>
      <c r="K69" s="72">
        <f>IF(qualitativ!I69=9900,1,0)</f>
        <v>0</v>
      </c>
      <c r="L69" s="72">
        <f>IF(qualitativ!J69=4600,1,0)</f>
        <v>0</v>
      </c>
      <c r="M69" s="72">
        <f>IF(qualitativ!K69=4000,1,0)</f>
        <v>0</v>
      </c>
      <c r="N69" s="72">
        <f t="shared" si="19"/>
        <v>0</v>
      </c>
      <c r="O69" s="72">
        <f>IF(qualitativ!L69=6999,1,0)</f>
        <v>0</v>
      </c>
      <c r="P69" s="72">
        <f>IF(qualitativ!M69=3490,1,0)</f>
        <v>0</v>
      </c>
      <c r="Q69" s="72">
        <f>IF(qualitativ!N69=3900,1,0)</f>
        <v>0</v>
      </c>
      <c r="R69" s="72">
        <f t="shared" si="20"/>
        <v>0</v>
      </c>
      <c r="S69" s="72">
        <f>IF(qualitativ!O69=7000,1,0)</f>
        <v>0</v>
      </c>
      <c r="T69" s="72">
        <f>IF(qualitativ!P69=5300,1,0)</f>
        <v>0</v>
      </c>
      <c r="U69" s="72">
        <f>IF(qualitativ!Q69=4080,1,0)</f>
        <v>0</v>
      </c>
      <c r="V69" s="72">
        <f>IF(qualitativ!R69=12500,1,0)</f>
        <v>0</v>
      </c>
      <c r="W69" s="72">
        <f t="shared" si="21"/>
        <v>0</v>
      </c>
      <c r="X69" s="72">
        <f>IF(qualitativ!S69=500,1,0)</f>
        <v>0</v>
      </c>
      <c r="Y69" s="72">
        <f>IF(qualitativ!T69=250,1,0)</f>
        <v>0</v>
      </c>
      <c r="Z69" s="72">
        <f>IF(qualitativ!U69=350,1,0)</f>
        <v>0</v>
      </c>
      <c r="AA69" s="72">
        <f>IF(qualitativ!V69=1500,1,0)</f>
        <v>0</v>
      </c>
      <c r="AB69" s="72">
        <f t="shared" si="22"/>
        <v>0</v>
      </c>
      <c r="AC69" s="72">
        <f>IF(qualitativ!W69=300,1,0)</f>
        <v>0</v>
      </c>
      <c r="AD69" s="72">
        <f>IF(qualitativ!X69=736,1,0)</f>
        <v>0</v>
      </c>
      <c r="AE69" s="72">
        <f>IF(qualitativ!Y69=699,1,0)</f>
        <v>0</v>
      </c>
      <c r="AF69" s="72">
        <f>IF(qualitativ!Z69=354,1,0)</f>
        <v>0</v>
      </c>
      <c r="AG69" s="72">
        <f t="shared" si="23"/>
        <v>0</v>
      </c>
      <c r="AH69" s="72">
        <f>IF(qualitativ!AA69=4500,1,0)</f>
        <v>0</v>
      </c>
      <c r="AI69" s="72">
        <f>IF(qualitativ!AB69=64000,1,0)</f>
        <v>0</v>
      </c>
      <c r="AJ69" s="72">
        <f>IF(qualitativ!AC69=2500,1,0)</f>
        <v>0</v>
      </c>
      <c r="AK69" s="72">
        <f>IF(qualitativ!AD69=49000,1,0)</f>
        <v>0</v>
      </c>
      <c r="AL69" s="72">
        <f t="shared" si="24"/>
        <v>0</v>
      </c>
      <c r="AM69" s="72">
        <f>IF(qualitativ!AE69=584,1,0)</f>
        <v>0</v>
      </c>
      <c r="AN69" s="72">
        <f>IF(qualitativ!AF69=1324,1,0)</f>
        <v>0</v>
      </c>
      <c r="AO69" s="72">
        <f t="shared" si="25"/>
        <v>0</v>
      </c>
      <c r="AP69" s="72">
        <f>IF(qualitativ!AG69=644,1,0)</f>
        <v>0</v>
      </c>
      <c r="AQ69" s="72">
        <f>IF(qualitativ!AH69=272,1,0)</f>
        <v>0</v>
      </c>
      <c r="AR69" s="72">
        <f t="shared" si="26"/>
        <v>0</v>
      </c>
      <c r="AS69" s="72">
        <f>IF(OR(qualitativ!AI69="35-4",qualitativ!AI69="35-4=31"),1,0)</f>
        <v>0</v>
      </c>
      <c r="AT69" s="72">
        <f>IF(qualitativ!AJ69=31,1,0)</f>
        <v>0</v>
      </c>
      <c r="AU69" s="72">
        <f t="shared" si="27"/>
        <v>0</v>
      </c>
      <c r="AV69" s="72">
        <f>IF(qualitativ!AK69=6,1,0)</f>
        <v>0</v>
      </c>
      <c r="AW69" s="72">
        <f>IF(qualitativ!AL69=80,1,0)</f>
        <v>0</v>
      </c>
      <c r="AX69" s="72">
        <f>IF(qualitativ!AM69=32,1,0)</f>
        <v>0</v>
      </c>
      <c r="AY69" s="72">
        <f>IF(qualitativ!AN69=63,1,0)</f>
        <v>0</v>
      </c>
      <c r="AZ69" s="72">
        <f>IF(AND(qualitativ!AO69=0,ISBLANK(qualitativ!AO69)=FALSE),1,0)</f>
        <v>0</v>
      </c>
      <c r="BA69" s="72">
        <f>IF(qualitativ!AP69=35,1,0)</f>
        <v>0</v>
      </c>
      <c r="BB69" s="72">
        <f t="shared" si="28"/>
        <v>0</v>
      </c>
      <c r="BC69" s="72">
        <f>IF(qualitativ!AQ69=8,1,0)</f>
        <v>0</v>
      </c>
      <c r="BD69" s="72">
        <f>IF(qualitativ!AR69=1,1,0)</f>
        <v>0</v>
      </c>
      <c r="BE69" s="72">
        <f>IF(qualitativ!AS69=7,1,0)</f>
        <v>0</v>
      </c>
      <c r="BF69" s="72">
        <f>IF(qualitativ!AT69=8,1,0)</f>
        <v>0</v>
      </c>
      <c r="BG69" s="72">
        <f>IF(qualitativ!AU69=6,1,0)</f>
        <v>0</v>
      </c>
      <c r="BH69" s="72">
        <f>IF(qualitativ!AV69=7,1,0)</f>
        <v>0</v>
      </c>
      <c r="BI69" s="72">
        <f t="shared" si="29"/>
        <v>0</v>
      </c>
      <c r="BJ69" s="72">
        <f>IF(qualitativ!AW69=35000,1,0)</f>
        <v>0</v>
      </c>
      <c r="BK69" s="72">
        <f>IF(qualitativ!AX69=1000,1,0)</f>
        <v>0</v>
      </c>
      <c r="BL69" s="72">
        <f>IF(qualitativ!AY69=600,1,0)</f>
        <v>0</v>
      </c>
      <c r="BM69" s="72">
        <f>IF(qualitativ!AZ69=600,1,0)</f>
        <v>0</v>
      </c>
      <c r="BN69" s="72">
        <f t="shared" si="30"/>
        <v>0</v>
      </c>
      <c r="BO69" s="72">
        <f>IF(OR(qualitativ!BA69="8*6",qualitativ!BA69="6*8",qualitativ!BA69="8*6=48",qualitativ!BA69="6*8=48"),1,0)</f>
        <v>0</v>
      </c>
      <c r="BP69" s="72">
        <f>IF(OR(qualitativ!BB69=3),1,0)</f>
        <v>0</v>
      </c>
      <c r="BQ69" s="72">
        <f>IF(OR(qualitativ!BC69=1),1,0)</f>
        <v>0</v>
      </c>
      <c r="BR69" s="72">
        <f>IF(OR(qualitativ!BD69=2),1,0)</f>
        <v>0</v>
      </c>
      <c r="BS69" s="72">
        <f t="shared" si="31"/>
        <v>0</v>
      </c>
      <c r="BT69" s="73">
        <f t="shared" si="32"/>
        <v>0</v>
      </c>
      <c r="BU69" s="74">
        <f t="shared" si="33"/>
        <v>0</v>
      </c>
      <c r="BV69" s="73">
        <f>COUNTIF(qualitativ!C69:BD69,999)</f>
        <v>0</v>
      </c>
    </row>
    <row r="70" spans="1:74" s="21" customFormat="1" x14ac:dyDescent="0.2">
      <c r="A70" s="19">
        <f>qualitativ!A70</f>
        <v>0</v>
      </c>
      <c r="B70" s="19">
        <f>qualitativ!B70</f>
        <v>0</v>
      </c>
      <c r="C70" s="72">
        <f>IF(qualitativ!C70=5089,1,0)</f>
        <v>0</v>
      </c>
      <c r="D70" s="72">
        <f>IF(qualitativ!D70=43005,1,0)</f>
        <v>0</v>
      </c>
      <c r="E70" s="72">
        <f>IF(qualitativ!E70=300500,1,0)</f>
        <v>0</v>
      </c>
      <c r="F70" s="72">
        <f t="shared" si="17"/>
        <v>0</v>
      </c>
      <c r="G70" s="72">
        <f>IF(qualitativ!F70="&gt;",1,0)</f>
        <v>0</v>
      </c>
      <c r="H70" s="72">
        <f>IF(qualitativ!G70="&gt;",1,0)</f>
        <v>0</v>
      </c>
      <c r="I70" s="72">
        <f>IF(qualitativ!H70="&lt;",1,0)</f>
        <v>0</v>
      </c>
      <c r="J70" s="72">
        <f t="shared" si="18"/>
        <v>0</v>
      </c>
      <c r="K70" s="72">
        <f>IF(qualitativ!I70=9900,1,0)</f>
        <v>0</v>
      </c>
      <c r="L70" s="72">
        <f>IF(qualitativ!J70=4600,1,0)</f>
        <v>0</v>
      </c>
      <c r="M70" s="72">
        <f>IF(qualitativ!K70=4000,1,0)</f>
        <v>0</v>
      </c>
      <c r="N70" s="72">
        <f t="shared" si="19"/>
        <v>0</v>
      </c>
      <c r="O70" s="72">
        <f>IF(qualitativ!L70=6999,1,0)</f>
        <v>0</v>
      </c>
      <c r="P70" s="72">
        <f>IF(qualitativ!M70=3490,1,0)</f>
        <v>0</v>
      </c>
      <c r="Q70" s="72">
        <f>IF(qualitativ!N70=3900,1,0)</f>
        <v>0</v>
      </c>
      <c r="R70" s="72">
        <f t="shared" si="20"/>
        <v>0</v>
      </c>
      <c r="S70" s="72">
        <f>IF(qualitativ!O70=7000,1,0)</f>
        <v>0</v>
      </c>
      <c r="T70" s="72">
        <f>IF(qualitativ!P70=5300,1,0)</f>
        <v>0</v>
      </c>
      <c r="U70" s="72">
        <f>IF(qualitativ!Q70=4080,1,0)</f>
        <v>0</v>
      </c>
      <c r="V70" s="72">
        <f>IF(qualitativ!R70=12500,1,0)</f>
        <v>0</v>
      </c>
      <c r="W70" s="72">
        <f t="shared" si="21"/>
        <v>0</v>
      </c>
      <c r="X70" s="72">
        <f>IF(qualitativ!S70=500,1,0)</f>
        <v>0</v>
      </c>
      <c r="Y70" s="72">
        <f>IF(qualitativ!T70=250,1,0)</f>
        <v>0</v>
      </c>
      <c r="Z70" s="72">
        <f>IF(qualitativ!U70=350,1,0)</f>
        <v>0</v>
      </c>
      <c r="AA70" s="72">
        <f>IF(qualitativ!V70=1500,1,0)</f>
        <v>0</v>
      </c>
      <c r="AB70" s="72">
        <f t="shared" si="22"/>
        <v>0</v>
      </c>
      <c r="AC70" s="72">
        <f>IF(qualitativ!W70=300,1,0)</f>
        <v>0</v>
      </c>
      <c r="AD70" s="72">
        <f>IF(qualitativ!X70=736,1,0)</f>
        <v>0</v>
      </c>
      <c r="AE70" s="72">
        <f>IF(qualitativ!Y70=699,1,0)</f>
        <v>0</v>
      </c>
      <c r="AF70" s="72">
        <f>IF(qualitativ!Z70=354,1,0)</f>
        <v>0</v>
      </c>
      <c r="AG70" s="72">
        <f t="shared" si="23"/>
        <v>0</v>
      </c>
      <c r="AH70" s="72">
        <f>IF(qualitativ!AA70=4500,1,0)</f>
        <v>0</v>
      </c>
      <c r="AI70" s="72">
        <f>IF(qualitativ!AB70=64000,1,0)</f>
        <v>0</v>
      </c>
      <c r="AJ70" s="72">
        <f>IF(qualitativ!AC70=2500,1,0)</f>
        <v>0</v>
      </c>
      <c r="AK70" s="72">
        <f>IF(qualitativ!AD70=49000,1,0)</f>
        <v>0</v>
      </c>
      <c r="AL70" s="72">
        <f t="shared" si="24"/>
        <v>0</v>
      </c>
      <c r="AM70" s="72">
        <f>IF(qualitativ!AE70=584,1,0)</f>
        <v>0</v>
      </c>
      <c r="AN70" s="72">
        <f>IF(qualitativ!AF70=1324,1,0)</f>
        <v>0</v>
      </c>
      <c r="AO70" s="72">
        <f t="shared" si="25"/>
        <v>0</v>
      </c>
      <c r="AP70" s="72">
        <f>IF(qualitativ!AG70=644,1,0)</f>
        <v>0</v>
      </c>
      <c r="AQ70" s="72">
        <f>IF(qualitativ!AH70=272,1,0)</f>
        <v>0</v>
      </c>
      <c r="AR70" s="72">
        <f t="shared" si="26"/>
        <v>0</v>
      </c>
      <c r="AS70" s="72">
        <f>IF(OR(qualitativ!AI70="35-4",qualitativ!AI70="35-4=31"),1,0)</f>
        <v>0</v>
      </c>
      <c r="AT70" s="72">
        <f>IF(qualitativ!AJ70=31,1,0)</f>
        <v>0</v>
      </c>
      <c r="AU70" s="72">
        <f t="shared" si="27"/>
        <v>0</v>
      </c>
      <c r="AV70" s="72">
        <f>IF(qualitativ!AK70=6,1,0)</f>
        <v>0</v>
      </c>
      <c r="AW70" s="72">
        <f>IF(qualitativ!AL70=80,1,0)</f>
        <v>0</v>
      </c>
      <c r="AX70" s="72">
        <f>IF(qualitativ!AM70=32,1,0)</f>
        <v>0</v>
      </c>
      <c r="AY70" s="72">
        <f>IF(qualitativ!AN70=63,1,0)</f>
        <v>0</v>
      </c>
      <c r="AZ70" s="72">
        <f>IF(AND(qualitativ!AO70=0,ISBLANK(qualitativ!AO70)=FALSE),1,0)</f>
        <v>0</v>
      </c>
      <c r="BA70" s="72">
        <f>IF(qualitativ!AP70=35,1,0)</f>
        <v>0</v>
      </c>
      <c r="BB70" s="72">
        <f t="shared" si="28"/>
        <v>0</v>
      </c>
      <c r="BC70" s="72">
        <f>IF(qualitativ!AQ70=8,1,0)</f>
        <v>0</v>
      </c>
      <c r="BD70" s="72">
        <f>IF(qualitativ!AR70=1,1,0)</f>
        <v>0</v>
      </c>
      <c r="BE70" s="72">
        <f>IF(qualitativ!AS70=7,1,0)</f>
        <v>0</v>
      </c>
      <c r="BF70" s="72">
        <f>IF(qualitativ!AT70=8,1,0)</f>
        <v>0</v>
      </c>
      <c r="BG70" s="72">
        <f>IF(qualitativ!AU70=6,1,0)</f>
        <v>0</v>
      </c>
      <c r="BH70" s="72">
        <f>IF(qualitativ!AV70=7,1,0)</f>
        <v>0</v>
      </c>
      <c r="BI70" s="72">
        <f t="shared" si="29"/>
        <v>0</v>
      </c>
      <c r="BJ70" s="72">
        <f>IF(qualitativ!AW70=35000,1,0)</f>
        <v>0</v>
      </c>
      <c r="BK70" s="72">
        <f>IF(qualitativ!AX70=1000,1,0)</f>
        <v>0</v>
      </c>
      <c r="BL70" s="72">
        <f>IF(qualitativ!AY70=600,1,0)</f>
        <v>0</v>
      </c>
      <c r="BM70" s="72">
        <f>IF(qualitativ!AZ70=600,1,0)</f>
        <v>0</v>
      </c>
      <c r="BN70" s="72">
        <f t="shared" si="30"/>
        <v>0</v>
      </c>
      <c r="BO70" s="72">
        <f>IF(OR(qualitativ!BA70="8*6",qualitativ!BA70="6*8",qualitativ!BA70="8*6=48",qualitativ!BA70="6*8=48"),1,0)</f>
        <v>0</v>
      </c>
      <c r="BP70" s="72">
        <f>IF(OR(qualitativ!BB70=3),1,0)</f>
        <v>0</v>
      </c>
      <c r="BQ70" s="72">
        <f>IF(OR(qualitativ!BC70=1),1,0)</f>
        <v>0</v>
      </c>
      <c r="BR70" s="72">
        <f>IF(OR(qualitativ!BD70=2),1,0)</f>
        <v>0</v>
      </c>
      <c r="BS70" s="72">
        <f t="shared" si="31"/>
        <v>0</v>
      </c>
      <c r="BT70" s="73">
        <f t="shared" si="32"/>
        <v>0</v>
      </c>
      <c r="BU70" s="74">
        <f t="shared" si="33"/>
        <v>0</v>
      </c>
      <c r="BV70" s="73">
        <f>COUNTIF(qualitativ!C70:BD70,999)</f>
        <v>0</v>
      </c>
    </row>
    <row r="71" spans="1:74" s="21" customFormat="1" x14ac:dyDescent="0.2">
      <c r="A71" s="19">
        <f>qualitativ!A71</f>
        <v>0</v>
      </c>
      <c r="B71" s="19">
        <f>qualitativ!B71</f>
        <v>0</v>
      </c>
      <c r="C71" s="72">
        <f>IF(qualitativ!C71=5089,1,0)</f>
        <v>0</v>
      </c>
      <c r="D71" s="72">
        <f>IF(qualitativ!D71=43005,1,0)</f>
        <v>0</v>
      </c>
      <c r="E71" s="72">
        <f>IF(qualitativ!E71=300500,1,0)</f>
        <v>0</v>
      </c>
      <c r="F71" s="72">
        <f t="shared" si="17"/>
        <v>0</v>
      </c>
      <c r="G71" s="72">
        <f>IF(qualitativ!F71="&gt;",1,0)</f>
        <v>0</v>
      </c>
      <c r="H71" s="72">
        <f>IF(qualitativ!G71="&gt;",1,0)</f>
        <v>0</v>
      </c>
      <c r="I71" s="72">
        <f>IF(qualitativ!H71="&lt;",1,0)</f>
        <v>0</v>
      </c>
      <c r="J71" s="72">
        <f t="shared" si="18"/>
        <v>0</v>
      </c>
      <c r="K71" s="72">
        <f>IF(qualitativ!I71=9900,1,0)</f>
        <v>0</v>
      </c>
      <c r="L71" s="72">
        <f>IF(qualitativ!J71=4600,1,0)</f>
        <v>0</v>
      </c>
      <c r="M71" s="72">
        <f>IF(qualitativ!K71=4000,1,0)</f>
        <v>0</v>
      </c>
      <c r="N71" s="72">
        <f t="shared" si="19"/>
        <v>0</v>
      </c>
      <c r="O71" s="72">
        <f>IF(qualitativ!L71=6999,1,0)</f>
        <v>0</v>
      </c>
      <c r="P71" s="72">
        <f>IF(qualitativ!M71=3490,1,0)</f>
        <v>0</v>
      </c>
      <c r="Q71" s="72">
        <f>IF(qualitativ!N71=3900,1,0)</f>
        <v>0</v>
      </c>
      <c r="R71" s="72">
        <f t="shared" si="20"/>
        <v>0</v>
      </c>
      <c r="S71" s="72">
        <f>IF(qualitativ!O71=7000,1,0)</f>
        <v>0</v>
      </c>
      <c r="T71" s="72">
        <f>IF(qualitativ!P71=5300,1,0)</f>
        <v>0</v>
      </c>
      <c r="U71" s="72">
        <f>IF(qualitativ!Q71=4080,1,0)</f>
        <v>0</v>
      </c>
      <c r="V71" s="72">
        <f>IF(qualitativ!R71=12500,1,0)</f>
        <v>0</v>
      </c>
      <c r="W71" s="72">
        <f t="shared" si="21"/>
        <v>0</v>
      </c>
      <c r="X71" s="72">
        <f>IF(qualitativ!S71=500,1,0)</f>
        <v>0</v>
      </c>
      <c r="Y71" s="72">
        <f>IF(qualitativ!T71=250,1,0)</f>
        <v>0</v>
      </c>
      <c r="Z71" s="72">
        <f>IF(qualitativ!U71=350,1,0)</f>
        <v>0</v>
      </c>
      <c r="AA71" s="72">
        <f>IF(qualitativ!V71=1500,1,0)</f>
        <v>0</v>
      </c>
      <c r="AB71" s="72">
        <f t="shared" si="22"/>
        <v>0</v>
      </c>
      <c r="AC71" s="72">
        <f>IF(qualitativ!W71=300,1,0)</f>
        <v>0</v>
      </c>
      <c r="AD71" s="72">
        <f>IF(qualitativ!X71=736,1,0)</f>
        <v>0</v>
      </c>
      <c r="AE71" s="72">
        <f>IF(qualitativ!Y71=699,1,0)</f>
        <v>0</v>
      </c>
      <c r="AF71" s="72">
        <f>IF(qualitativ!Z71=354,1,0)</f>
        <v>0</v>
      </c>
      <c r="AG71" s="72">
        <f t="shared" si="23"/>
        <v>0</v>
      </c>
      <c r="AH71" s="72">
        <f>IF(qualitativ!AA71=4500,1,0)</f>
        <v>0</v>
      </c>
      <c r="AI71" s="72">
        <f>IF(qualitativ!AB71=64000,1,0)</f>
        <v>0</v>
      </c>
      <c r="AJ71" s="72">
        <f>IF(qualitativ!AC71=2500,1,0)</f>
        <v>0</v>
      </c>
      <c r="AK71" s="72">
        <f>IF(qualitativ!AD71=49000,1,0)</f>
        <v>0</v>
      </c>
      <c r="AL71" s="72">
        <f t="shared" si="24"/>
        <v>0</v>
      </c>
      <c r="AM71" s="72">
        <f>IF(qualitativ!AE71=584,1,0)</f>
        <v>0</v>
      </c>
      <c r="AN71" s="72">
        <f>IF(qualitativ!AF71=1324,1,0)</f>
        <v>0</v>
      </c>
      <c r="AO71" s="72">
        <f t="shared" si="25"/>
        <v>0</v>
      </c>
      <c r="AP71" s="72">
        <f>IF(qualitativ!AG71=644,1,0)</f>
        <v>0</v>
      </c>
      <c r="AQ71" s="72">
        <f>IF(qualitativ!AH71=272,1,0)</f>
        <v>0</v>
      </c>
      <c r="AR71" s="72">
        <f t="shared" si="26"/>
        <v>0</v>
      </c>
      <c r="AS71" s="72">
        <f>IF(OR(qualitativ!AI71="35-4",qualitativ!AI71="35-4=31"),1,0)</f>
        <v>0</v>
      </c>
      <c r="AT71" s="72">
        <f>IF(qualitativ!AJ71=31,1,0)</f>
        <v>0</v>
      </c>
      <c r="AU71" s="72">
        <f t="shared" si="27"/>
        <v>0</v>
      </c>
      <c r="AV71" s="72">
        <f>IF(qualitativ!AK71=6,1,0)</f>
        <v>0</v>
      </c>
      <c r="AW71" s="72">
        <f>IF(qualitativ!AL71=80,1,0)</f>
        <v>0</v>
      </c>
      <c r="AX71" s="72">
        <f>IF(qualitativ!AM71=32,1,0)</f>
        <v>0</v>
      </c>
      <c r="AY71" s="72">
        <f>IF(qualitativ!AN71=63,1,0)</f>
        <v>0</v>
      </c>
      <c r="AZ71" s="72">
        <f>IF(AND(qualitativ!AO71=0,ISBLANK(qualitativ!AO71)=FALSE),1,0)</f>
        <v>0</v>
      </c>
      <c r="BA71" s="72">
        <f>IF(qualitativ!AP71=35,1,0)</f>
        <v>0</v>
      </c>
      <c r="BB71" s="72">
        <f t="shared" si="28"/>
        <v>0</v>
      </c>
      <c r="BC71" s="72">
        <f>IF(qualitativ!AQ71=8,1,0)</f>
        <v>0</v>
      </c>
      <c r="BD71" s="72">
        <f>IF(qualitativ!AR71=1,1,0)</f>
        <v>0</v>
      </c>
      <c r="BE71" s="72">
        <f>IF(qualitativ!AS71=7,1,0)</f>
        <v>0</v>
      </c>
      <c r="BF71" s="72">
        <f>IF(qualitativ!AT71=8,1,0)</f>
        <v>0</v>
      </c>
      <c r="BG71" s="72">
        <f>IF(qualitativ!AU71=6,1,0)</f>
        <v>0</v>
      </c>
      <c r="BH71" s="72">
        <f>IF(qualitativ!AV71=7,1,0)</f>
        <v>0</v>
      </c>
      <c r="BI71" s="72">
        <f t="shared" si="29"/>
        <v>0</v>
      </c>
      <c r="BJ71" s="72">
        <f>IF(qualitativ!AW71=35000,1,0)</f>
        <v>0</v>
      </c>
      <c r="BK71" s="72">
        <f>IF(qualitativ!AX71=1000,1,0)</f>
        <v>0</v>
      </c>
      <c r="BL71" s="72">
        <f>IF(qualitativ!AY71=600,1,0)</f>
        <v>0</v>
      </c>
      <c r="BM71" s="72">
        <f>IF(qualitativ!AZ71=600,1,0)</f>
        <v>0</v>
      </c>
      <c r="BN71" s="72">
        <f t="shared" si="30"/>
        <v>0</v>
      </c>
      <c r="BO71" s="72">
        <f>IF(OR(qualitativ!BA71="8*6",qualitativ!BA71="6*8",qualitativ!BA71="8*6=48",qualitativ!BA71="6*8=48"),1,0)</f>
        <v>0</v>
      </c>
      <c r="BP71" s="72">
        <f>IF(OR(qualitativ!BB71=3),1,0)</f>
        <v>0</v>
      </c>
      <c r="BQ71" s="72">
        <f>IF(OR(qualitativ!BC71=1),1,0)</f>
        <v>0</v>
      </c>
      <c r="BR71" s="72">
        <f>IF(OR(qualitativ!BD71=2),1,0)</f>
        <v>0</v>
      </c>
      <c r="BS71" s="72">
        <f t="shared" si="31"/>
        <v>0</v>
      </c>
      <c r="BT71" s="73">
        <f t="shared" si="32"/>
        <v>0</v>
      </c>
      <c r="BU71" s="74">
        <f t="shared" si="33"/>
        <v>0</v>
      </c>
      <c r="BV71" s="73">
        <f>COUNTIF(qualitativ!C71:BD71,999)</f>
        <v>0</v>
      </c>
    </row>
    <row r="72" spans="1:74" s="24" customFormat="1" x14ac:dyDescent="0.2">
      <c r="A72" s="19">
        <f>qualitativ!A72</f>
        <v>0</v>
      </c>
      <c r="B72" s="19">
        <f>qualitativ!B72</f>
        <v>0</v>
      </c>
      <c r="C72" s="72">
        <f>IF(qualitativ!C72=5089,1,0)</f>
        <v>0</v>
      </c>
      <c r="D72" s="72">
        <f>IF(qualitativ!D72=43005,1,0)</f>
        <v>0</v>
      </c>
      <c r="E72" s="72">
        <f>IF(qualitativ!E72=300500,1,0)</f>
        <v>0</v>
      </c>
      <c r="F72" s="72">
        <f t="shared" si="17"/>
        <v>0</v>
      </c>
      <c r="G72" s="72">
        <f>IF(qualitativ!F72="&gt;",1,0)</f>
        <v>0</v>
      </c>
      <c r="H72" s="72">
        <f>IF(qualitativ!G72="&gt;",1,0)</f>
        <v>0</v>
      </c>
      <c r="I72" s="72">
        <f>IF(qualitativ!H72="&lt;",1,0)</f>
        <v>0</v>
      </c>
      <c r="J72" s="72">
        <f t="shared" si="18"/>
        <v>0</v>
      </c>
      <c r="K72" s="72">
        <f>IF(qualitativ!I72=9900,1,0)</f>
        <v>0</v>
      </c>
      <c r="L72" s="72">
        <f>IF(qualitativ!J72=4600,1,0)</f>
        <v>0</v>
      </c>
      <c r="M72" s="72">
        <f>IF(qualitativ!K72=4000,1,0)</f>
        <v>0</v>
      </c>
      <c r="N72" s="72">
        <f t="shared" si="19"/>
        <v>0</v>
      </c>
      <c r="O72" s="72">
        <f>IF(qualitativ!L72=6999,1,0)</f>
        <v>0</v>
      </c>
      <c r="P72" s="72">
        <f>IF(qualitativ!M72=3490,1,0)</f>
        <v>0</v>
      </c>
      <c r="Q72" s="72">
        <f>IF(qualitativ!N72=3900,1,0)</f>
        <v>0</v>
      </c>
      <c r="R72" s="72">
        <f t="shared" si="20"/>
        <v>0</v>
      </c>
      <c r="S72" s="72">
        <f>IF(qualitativ!O72=7000,1,0)</f>
        <v>0</v>
      </c>
      <c r="T72" s="72">
        <f>IF(qualitativ!P72=5300,1,0)</f>
        <v>0</v>
      </c>
      <c r="U72" s="72">
        <f>IF(qualitativ!Q72=4080,1,0)</f>
        <v>0</v>
      </c>
      <c r="V72" s="72">
        <f>IF(qualitativ!R72=12500,1,0)</f>
        <v>0</v>
      </c>
      <c r="W72" s="72">
        <f t="shared" si="21"/>
        <v>0</v>
      </c>
      <c r="X72" s="72">
        <f>IF(qualitativ!S72=500,1,0)</f>
        <v>0</v>
      </c>
      <c r="Y72" s="72">
        <f>IF(qualitativ!T72=250,1,0)</f>
        <v>0</v>
      </c>
      <c r="Z72" s="72">
        <f>IF(qualitativ!U72=350,1,0)</f>
        <v>0</v>
      </c>
      <c r="AA72" s="72">
        <f>IF(qualitativ!V72=1500,1,0)</f>
        <v>0</v>
      </c>
      <c r="AB72" s="72">
        <f t="shared" si="22"/>
        <v>0</v>
      </c>
      <c r="AC72" s="72">
        <f>IF(qualitativ!W72=300,1,0)</f>
        <v>0</v>
      </c>
      <c r="AD72" s="72">
        <f>IF(qualitativ!X72=736,1,0)</f>
        <v>0</v>
      </c>
      <c r="AE72" s="72">
        <f>IF(qualitativ!Y72=699,1,0)</f>
        <v>0</v>
      </c>
      <c r="AF72" s="72">
        <f>IF(qualitativ!Z72=354,1,0)</f>
        <v>0</v>
      </c>
      <c r="AG72" s="72">
        <f t="shared" si="23"/>
        <v>0</v>
      </c>
      <c r="AH72" s="72">
        <f>IF(qualitativ!AA72=4500,1,0)</f>
        <v>0</v>
      </c>
      <c r="AI72" s="72">
        <f>IF(qualitativ!AB72=64000,1,0)</f>
        <v>0</v>
      </c>
      <c r="AJ72" s="72">
        <f>IF(qualitativ!AC72=2500,1,0)</f>
        <v>0</v>
      </c>
      <c r="AK72" s="72">
        <f>IF(qualitativ!AD72=49000,1,0)</f>
        <v>0</v>
      </c>
      <c r="AL72" s="72">
        <f t="shared" si="24"/>
        <v>0</v>
      </c>
      <c r="AM72" s="72">
        <f>IF(qualitativ!AE72=584,1,0)</f>
        <v>0</v>
      </c>
      <c r="AN72" s="72">
        <f>IF(qualitativ!AF72=1324,1,0)</f>
        <v>0</v>
      </c>
      <c r="AO72" s="72">
        <f t="shared" si="25"/>
        <v>0</v>
      </c>
      <c r="AP72" s="72">
        <f>IF(qualitativ!AG72=644,1,0)</f>
        <v>0</v>
      </c>
      <c r="AQ72" s="72">
        <f>IF(qualitativ!AH72=272,1,0)</f>
        <v>0</v>
      </c>
      <c r="AR72" s="72">
        <f t="shared" si="26"/>
        <v>0</v>
      </c>
      <c r="AS72" s="72">
        <f>IF(OR(qualitativ!AI72="35-4",qualitativ!AI72="35-4=31"),1,0)</f>
        <v>0</v>
      </c>
      <c r="AT72" s="72">
        <f>IF(qualitativ!AJ72=31,1,0)</f>
        <v>0</v>
      </c>
      <c r="AU72" s="72">
        <f t="shared" si="27"/>
        <v>0</v>
      </c>
      <c r="AV72" s="72">
        <f>IF(qualitativ!AK72=6,1,0)</f>
        <v>0</v>
      </c>
      <c r="AW72" s="72">
        <f>IF(qualitativ!AL72=80,1,0)</f>
        <v>0</v>
      </c>
      <c r="AX72" s="72">
        <f>IF(qualitativ!AM72=32,1,0)</f>
        <v>0</v>
      </c>
      <c r="AY72" s="72">
        <f>IF(qualitativ!AN72=63,1,0)</f>
        <v>0</v>
      </c>
      <c r="AZ72" s="72">
        <f>IF(AND(qualitativ!AO72=0,ISBLANK(qualitativ!AO72)=FALSE),1,0)</f>
        <v>0</v>
      </c>
      <c r="BA72" s="72">
        <f>IF(qualitativ!AP72=35,1,0)</f>
        <v>0</v>
      </c>
      <c r="BB72" s="72">
        <f t="shared" si="28"/>
        <v>0</v>
      </c>
      <c r="BC72" s="72">
        <f>IF(qualitativ!AQ72=8,1,0)</f>
        <v>0</v>
      </c>
      <c r="BD72" s="72">
        <f>IF(qualitativ!AR72=1,1,0)</f>
        <v>0</v>
      </c>
      <c r="BE72" s="72">
        <f>IF(qualitativ!AS72=7,1,0)</f>
        <v>0</v>
      </c>
      <c r="BF72" s="72">
        <f>IF(qualitativ!AT72=8,1,0)</f>
        <v>0</v>
      </c>
      <c r="BG72" s="72">
        <f>IF(qualitativ!AU72=6,1,0)</f>
        <v>0</v>
      </c>
      <c r="BH72" s="72">
        <f>IF(qualitativ!AV72=7,1,0)</f>
        <v>0</v>
      </c>
      <c r="BI72" s="72">
        <f t="shared" si="29"/>
        <v>0</v>
      </c>
      <c r="BJ72" s="72">
        <f>IF(qualitativ!AW72=35000,1,0)</f>
        <v>0</v>
      </c>
      <c r="BK72" s="72">
        <f>IF(qualitativ!AX72=1000,1,0)</f>
        <v>0</v>
      </c>
      <c r="BL72" s="72">
        <f>IF(qualitativ!AY72=600,1,0)</f>
        <v>0</v>
      </c>
      <c r="BM72" s="72">
        <f>IF(qualitativ!AZ72=600,1,0)</f>
        <v>0</v>
      </c>
      <c r="BN72" s="72">
        <f t="shared" si="30"/>
        <v>0</v>
      </c>
      <c r="BO72" s="72">
        <f>IF(OR(qualitativ!BA72="8*6",qualitativ!BA72="6*8",qualitativ!BA72="8*6=48",qualitativ!BA72="6*8=48"),1,0)</f>
        <v>0</v>
      </c>
      <c r="BP72" s="72">
        <f>IF(OR(qualitativ!BB72=3),1,0)</f>
        <v>0</v>
      </c>
      <c r="BQ72" s="72">
        <f>IF(OR(qualitativ!BC72=1),1,0)</f>
        <v>0</v>
      </c>
      <c r="BR72" s="72">
        <f>IF(OR(qualitativ!BD72=2),1,0)</f>
        <v>0</v>
      </c>
      <c r="BS72" s="72">
        <f t="shared" si="31"/>
        <v>0</v>
      </c>
      <c r="BT72" s="73">
        <f t="shared" si="32"/>
        <v>0</v>
      </c>
      <c r="BU72" s="74">
        <f t="shared" si="33"/>
        <v>0</v>
      </c>
      <c r="BV72" s="73">
        <f>COUNTIF(qualitativ!C72:BD72,999)</f>
        <v>0</v>
      </c>
    </row>
    <row r="73" spans="1:74" x14ac:dyDescent="0.2">
      <c r="A73" s="19">
        <f>qualitativ!A73</f>
        <v>0</v>
      </c>
      <c r="B73" s="19">
        <f>qualitativ!B73</f>
        <v>0</v>
      </c>
      <c r="C73" s="72">
        <f>IF(qualitativ!C73=5089,1,0)</f>
        <v>0</v>
      </c>
      <c r="D73" s="72">
        <f>IF(qualitativ!D73=43005,1,0)</f>
        <v>0</v>
      </c>
      <c r="E73" s="72">
        <f>IF(qualitativ!E73=300500,1,0)</f>
        <v>0</v>
      </c>
      <c r="F73" s="72">
        <f t="shared" si="17"/>
        <v>0</v>
      </c>
      <c r="G73" s="72">
        <f>IF(qualitativ!F73="&gt;",1,0)</f>
        <v>0</v>
      </c>
      <c r="H73" s="72">
        <f>IF(qualitativ!G73="&gt;",1,0)</f>
        <v>0</v>
      </c>
      <c r="I73" s="72">
        <f>IF(qualitativ!H73="&lt;",1,0)</f>
        <v>0</v>
      </c>
      <c r="J73" s="72">
        <f t="shared" si="18"/>
        <v>0</v>
      </c>
      <c r="K73" s="72">
        <f>IF(qualitativ!I73=9900,1,0)</f>
        <v>0</v>
      </c>
      <c r="L73" s="72">
        <f>IF(qualitativ!J73=4600,1,0)</f>
        <v>0</v>
      </c>
      <c r="M73" s="72">
        <f>IF(qualitativ!K73=4000,1,0)</f>
        <v>0</v>
      </c>
      <c r="N73" s="72">
        <f t="shared" si="19"/>
        <v>0</v>
      </c>
      <c r="O73" s="72">
        <f>IF(qualitativ!L73=6999,1,0)</f>
        <v>0</v>
      </c>
      <c r="P73" s="72">
        <f>IF(qualitativ!M73=3490,1,0)</f>
        <v>0</v>
      </c>
      <c r="Q73" s="72">
        <f>IF(qualitativ!N73=3900,1,0)</f>
        <v>0</v>
      </c>
      <c r="R73" s="72">
        <f t="shared" si="20"/>
        <v>0</v>
      </c>
      <c r="S73" s="72">
        <f>IF(qualitativ!O73=7000,1,0)</f>
        <v>0</v>
      </c>
      <c r="T73" s="72">
        <f>IF(qualitativ!P73=5300,1,0)</f>
        <v>0</v>
      </c>
      <c r="U73" s="72">
        <f>IF(qualitativ!Q73=4080,1,0)</f>
        <v>0</v>
      </c>
      <c r="V73" s="72">
        <f>IF(qualitativ!R73=12500,1,0)</f>
        <v>0</v>
      </c>
      <c r="W73" s="72">
        <f t="shared" si="21"/>
        <v>0</v>
      </c>
      <c r="X73" s="72">
        <f>IF(qualitativ!S73=500,1,0)</f>
        <v>0</v>
      </c>
      <c r="Y73" s="72">
        <f>IF(qualitativ!T73=250,1,0)</f>
        <v>0</v>
      </c>
      <c r="Z73" s="72">
        <f>IF(qualitativ!U73=350,1,0)</f>
        <v>0</v>
      </c>
      <c r="AA73" s="72">
        <f>IF(qualitativ!V73=1500,1,0)</f>
        <v>0</v>
      </c>
      <c r="AB73" s="72">
        <f t="shared" si="22"/>
        <v>0</v>
      </c>
      <c r="AC73" s="72">
        <f>IF(qualitativ!W73=300,1,0)</f>
        <v>0</v>
      </c>
      <c r="AD73" s="72">
        <f>IF(qualitativ!X73=736,1,0)</f>
        <v>0</v>
      </c>
      <c r="AE73" s="72">
        <f>IF(qualitativ!Y73=699,1,0)</f>
        <v>0</v>
      </c>
      <c r="AF73" s="72">
        <f>IF(qualitativ!Z73=354,1,0)</f>
        <v>0</v>
      </c>
      <c r="AG73" s="72">
        <f t="shared" si="23"/>
        <v>0</v>
      </c>
      <c r="AH73" s="72">
        <f>IF(qualitativ!AA73=4500,1,0)</f>
        <v>0</v>
      </c>
      <c r="AI73" s="72">
        <f>IF(qualitativ!AB73=64000,1,0)</f>
        <v>0</v>
      </c>
      <c r="AJ73" s="72">
        <f>IF(qualitativ!AC73=2500,1,0)</f>
        <v>0</v>
      </c>
      <c r="AK73" s="72">
        <f>IF(qualitativ!AD73=49000,1,0)</f>
        <v>0</v>
      </c>
      <c r="AL73" s="72">
        <f t="shared" si="24"/>
        <v>0</v>
      </c>
      <c r="AM73" s="72">
        <f>IF(qualitativ!AE73=584,1,0)</f>
        <v>0</v>
      </c>
      <c r="AN73" s="72">
        <f>IF(qualitativ!AF73=1324,1,0)</f>
        <v>0</v>
      </c>
      <c r="AO73" s="72">
        <f t="shared" si="25"/>
        <v>0</v>
      </c>
      <c r="AP73" s="72">
        <f>IF(qualitativ!AG73=644,1,0)</f>
        <v>0</v>
      </c>
      <c r="AQ73" s="72">
        <f>IF(qualitativ!AH73=272,1,0)</f>
        <v>0</v>
      </c>
      <c r="AR73" s="72">
        <f t="shared" si="26"/>
        <v>0</v>
      </c>
      <c r="AS73" s="72">
        <f>IF(OR(qualitativ!AI73="35-4",qualitativ!AI73="35-4=31"),1,0)</f>
        <v>0</v>
      </c>
      <c r="AT73" s="72">
        <f>IF(qualitativ!AJ73=31,1,0)</f>
        <v>0</v>
      </c>
      <c r="AU73" s="72">
        <f t="shared" si="27"/>
        <v>0</v>
      </c>
      <c r="AV73" s="72">
        <f>IF(qualitativ!AK73=6,1,0)</f>
        <v>0</v>
      </c>
      <c r="AW73" s="72">
        <f>IF(qualitativ!AL73=80,1,0)</f>
        <v>0</v>
      </c>
      <c r="AX73" s="72">
        <f>IF(qualitativ!AM73=32,1,0)</f>
        <v>0</v>
      </c>
      <c r="AY73" s="72">
        <f>IF(qualitativ!AN73=63,1,0)</f>
        <v>0</v>
      </c>
      <c r="AZ73" s="72">
        <f>IF(AND(qualitativ!AO73=0,ISBLANK(qualitativ!AO73)=FALSE),1,0)</f>
        <v>0</v>
      </c>
      <c r="BA73" s="72">
        <f>IF(qualitativ!AP73=35,1,0)</f>
        <v>0</v>
      </c>
      <c r="BB73" s="72">
        <f t="shared" si="28"/>
        <v>0</v>
      </c>
      <c r="BC73" s="72">
        <f>IF(qualitativ!AQ73=8,1,0)</f>
        <v>0</v>
      </c>
      <c r="BD73" s="72">
        <f>IF(qualitativ!AR73=1,1,0)</f>
        <v>0</v>
      </c>
      <c r="BE73" s="72">
        <f>IF(qualitativ!AS73=7,1,0)</f>
        <v>0</v>
      </c>
      <c r="BF73" s="72">
        <f>IF(qualitativ!AT73=8,1,0)</f>
        <v>0</v>
      </c>
      <c r="BG73" s="72">
        <f>IF(qualitativ!AU73=6,1,0)</f>
        <v>0</v>
      </c>
      <c r="BH73" s="72">
        <f>IF(qualitativ!AV73=7,1,0)</f>
        <v>0</v>
      </c>
      <c r="BI73" s="72">
        <f t="shared" si="29"/>
        <v>0</v>
      </c>
      <c r="BJ73" s="72">
        <f>IF(qualitativ!AW73=35000,1,0)</f>
        <v>0</v>
      </c>
      <c r="BK73" s="72">
        <f>IF(qualitativ!AX73=1000,1,0)</f>
        <v>0</v>
      </c>
      <c r="BL73" s="72">
        <f>IF(qualitativ!AY73=600,1,0)</f>
        <v>0</v>
      </c>
      <c r="BM73" s="72">
        <f>IF(qualitativ!AZ73=600,1,0)</f>
        <v>0</v>
      </c>
      <c r="BN73" s="72">
        <f t="shared" si="30"/>
        <v>0</v>
      </c>
      <c r="BO73" s="72">
        <f>IF(OR(qualitativ!BA73="8*6",qualitativ!BA73="6*8",qualitativ!BA73="8*6=48",qualitativ!BA73="6*8=48"),1,0)</f>
        <v>0</v>
      </c>
      <c r="BP73" s="72">
        <f>IF(OR(qualitativ!BB73=3),1,0)</f>
        <v>0</v>
      </c>
      <c r="BQ73" s="72">
        <f>IF(OR(qualitativ!BC73=1),1,0)</f>
        <v>0</v>
      </c>
      <c r="BR73" s="72">
        <f>IF(OR(qualitativ!BD73=2),1,0)</f>
        <v>0</v>
      </c>
      <c r="BS73" s="72">
        <f t="shared" si="31"/>
        <v>0</v>
      </c>
      <c r="BT73" s="73">
        <f t="shared" si="32"/>
        <v>0</v>
      </c>
      <c r="BU73" s="74">
        <f t="shared" si="33"/>
        <v>0</v>
      </c>
      <c r="BV73" s="73">
        <f>COUNTIF(qualitativ!C73:BD73,999)</f>
        <v>0</v>
      </c>
    </row>
    <row r="74" spans="1:74" x14ac:dyDescent="0.2">
      <c r="A74" s="19">
        <f>qualitativ!A74</f>
        <v>0</v>
      </c>
      <c r="B74" s="19">
        <f>qualitativ!B74</f>
        <v>0</v>
      </c>
      <c r="C74" s="72">
        <f>IF(qualitativ!C74=5089,1,0)</f>
        <v>0</v>
      </c>
      <c r="D74" s="72">
        <f>IF(qualitativ!D74=43005,1,0)</f>
        <v>0</v>
      </c>
      <c r="E74" s="72">
        <f>IF(qualitativ!E74=300500,1,0)</f>
        <v>0</v>
      </c>
      <c r="F74" s="72">
        <f t="shared" si="17"/>
        <v>0</v>
      </c>
      <c r="G74" s="72">
        <f>IF(qualitativ!F74="&gt;",1,0)</f>
        <v>0</v>
      </c>
      <c r="H74" s="72">
        <f>IF(qualitativ!G74="&gt;",1,0)</f>
        <v>0</v>
      </c>
      <c r="I74" s="72">
        <f>IF(qualitativ!H74="&lt;",1,0)</f>
        <v>0</v>
      </c>
      <c r="J74" s="72">
        <f t="shared" si="18"/>
        <v>0</v>
      </c>
      <c r="K74" s="72">
        <f>IF(qualitativ!I74=9900,1,0)</f>
        <v>0</v>
      </c>
      <c r="L74" s="72">
        <f>IF(qualitativ!J74=4600,1,0)</f>
        <v>0</v>
      </c>
      <c r="M74" s="72">
        <f>IF(qualitativ!K74=4000,1,0)</f>
        <v>0</v>
      </c>
      <c r="N74" s="72">
        <f t="shared" si="19"/>
        <v>0</v>
      </c>
      <c r="O74" s="72">
        <f>IF(qualitativ!L74=6999,1,0)</f>
        <v>0</v>
      </c>
      <c r="P74" s="72">
        <f>IF(qualitativ!M74=3490,1,0)</f>
        <v>0</v>
      </c>
      <c r="Q74" s="72">
        <f>IF(qualitativ!N74=3900,1,0)</f>
        <v>0</v>
      </c>
      <c r="R74" s="72">
        <f t="shared" si="20"/>
        <v>0</v>
      </c>
      <c r="S74" s="72">
        <f>IF(qualitativ!O74=7000,1,0)</f>
        <v>0</v>
      </c>
      <c r="T74" s="72">
        <f>IF(qualitativ!P74=5300,1,0)</f>
        <v>0</v>
      </c>
      <c r="U74" s="72">
        <f>IF(qualitativ!Q74=4080,1,0)</f>
        <v>0</v>
      </c>
      <c r="V74" s="72">
        <f>IF(qualitativ!R74=12500,1,0)</f>
        <v>0</v>
      </c>
      <c r="W74" s="72">
        <f t="shared" si="21"/>
        <v>0</v>
      </c>
      <c r="X74" s="72">
        <f>IF(qualitativ!S74=500,1,0)</f>
        <v>0</v>
      </c>
      <c r="Y74" s="72">
        <f>IF(qualitativ!T74=250,1,0)</f>
        <v>0</v>
      </c>
      <c r="Z74" s="72">
        <f>IF(qualitativ!U74=350,1,0)</f>
        <v>0</v>
      </c>
      <c r="AA74" s="72">
        <f>IF(qualitativ!V74=1500,1,0)</f>
        <v>0</v>
      </c>
      <c r="AB74" s="72">
        <f t="shared" si="22"/>
        <v>0</v>
      </c>
      <c r="AC74" s="72">
        <f>IF(qualitativ!W74=300,1,0)</f>
        <v>0</v>
      </c>
      <c r="AD74" s="72">
        <f>IF(qualitativ!X74=736,1,0)</f>
        <v>0</v>
      </c>
      <c r="AE74" s="72">
        <f>IF(qualitativ!Y74=699,1,0)</f>
        <v>0</v>
      </c>
      <c r="AF74" s="72">
        <f>IF(qualitativ!Z74=354,1,0)</f>
        <v>0</v>
      </c>
      <c r="AG74" s="72">
        <f t="shared" si="23"/>
        <v>0</v>
      </c>
      <c r="AH74" s="72">
        <f>IF(qualitativ!AA74=4500,1,0)</f>
        <v>0</v>
      </c>
      <c r="AI74" s="72">
        <f>IF(qualitativ!AB74=64000,1,0)</f>
        <v>0</v>
      </c>
      <c r="AJ74" s="72">
        <f>IF(qualitativ!AC74=2500,1,0)</f>
        <v>0</v>
      </c>
      <c r="AK74" s="72">
        <f>IF(qualitativ!AD74=49000,1,0)</f>
        <v>0</v>
      </c>
      <c r="AL74" s="72">
        <f t="shared" si="24"/>
        <v>0</v>
      </c>
      <c r="AM74" s="72">
        <f>IF(qualitativ!AE74=584,1,0)</f>
        <v>0</v>
      </c>
      <c r="AN74" s="72">
        <f>IF(qualitativ!AF74=1324,1,0)</f>
        <v>0</v>
      </c>
      <c r="AO74" s="72">
        <f t="shared" si="25"/>
        <v>0</v>
      </c>
      <c r="AP74" s="72">
        <f>IF(qualitativ!AG74=644,1,0)</f>
        <v>0</v>
      </c>
      <c r="AQ74" s="72">
        <f>IF(qualitativ!AH74=272,1,0)</f>
        <v>0</v>
      </c>
      <c r="AR74" s="72">
        <f t="shared" si="26"/>
        <v>0</v>
      </c>
      <c r="AS74" s="72">
        <f>IF(OR(qualitativ!AI74="35-4",qualitativ!AI74="35-4=31"),1,0)</f>
        <v>0</v>
      </c>
      <c r="AT74" s="72">
        <f>IF(qualitativ!AJ74=31,1,0)</f>
        <v>0</v>
      </c>
      <c r="AU74" s="72">
        <f t="shared" si="27"/>
        <v>0</v>
      </c>
      <c r="AV74" s="72">
        <f>IF(qualitativ!AK74=6,1,0)</f>
        <v>0</v>
      </c>
      <c r="AW74" s="72">
        <f>IF(qualitativ!AL74=80,1,0)</f>
        <v>0</v>
      </c>
      <c r="AX74" s="72">
        <f>IF(qualitativ!AM74=32,1,0)</f>
        <v>0</v>
      </c>
      <c r="AY74" s="72">
        <f>IF(qualitativ!AN74=63,1,0)</f>
        <v>0</v>
      </c>
      <c r="AZ74" s="72">
        <f>IF(AND(qualitativ!AO74=0,ISBLANK(qualitativ!AO74)=FALSE),1,0)</f>
        <v>0</v>
      </c>
      <c r="BA74" s="72">
        <f>IF(qualitativ!AP74=35,1,0)</f>
        <v>0</v>
      </c>
      <c r="BB74" s="72">
        <f t="shared" si="28"/>
        <v>0</v>
      </c>
      <c r="BC74" s="72">
        <f>IF(qualitativ!AQ74=8,1,0)</f>
        <v>0</v>
      </c>
      <c r="BD74" s="72">
        <f>IF(qualitativ!AR74=1,1,0)</f>
        <v>0</v>
      </c>
      <c r="BE74" s="72">
        <f>IF(qualitativ!AS74=7,1,0)</f>
        <v>0</v>
      </c>
      <c r="BF74" s="72">
        <f>IF(qualitativ!AT74=8,1,0)</f>
        <v>0</v>
      </c>
      <c r="BG74" s="72">
        <f>IF(qualitativ!AU74=6,1,0)</f>
        <v>0</v>
      </c>
      <c r="BH74" s="72">
        <f>IF(qualitativ!AV74=7,1,0)</f>
        <v>0</v>
      </c>
      <c r="BI74" s="72">
        <f t="shared" si="29"/>
        <v>0</v>
      </c>
      <c r="BJ74" s="72">
        <f>IF(qualitativ!AW74=35000,1,0)</f>
        <v>0</v>
      </c>
      <c r="BK74" s="72">
        <f>IF(qualitativ!AX74=1000,1,0)</f>
        <v>0</v>
      </c>
      <c r="BL74" s="72">
        <f>IF(qualitativ!AY74=600,1,0)</f>
        <v>0</v>
      </c>
      <c r="BM74" s="72">
        <f>IF(qualitativ!AZ74=600,1,0)</f>
        <v>0</v>
      </c>
      <c r="BN74" s="72">
        <f t="shared" si="30"/>
        <v>0</v>
      </c>
      <c r="BO74" s="72">
        <f>IF(OR(qualitativ!BA74="8*6",qualitativ!BA74="6*8",qualitativ!BA74="8*6=48",qualitativ!BA74="6*8=48"),1,0)</f>
        <v>0</v>
      </c>
      <c r="BP74" s="72">
        <f>IF(OR(qualitativ!BB74=3),1,0)</f>
        <v>0</v>
      </c>
      <c r="BQ74" s="72">
        <f>IF(OR(qualitativ!BC74=1),1,0)</f>
        <v>0</v>
      </c>
      <c r="BR74" s="72">
        <f>IF(OR(qualitativ!BD74=2),1,0)</f>
        <v>0</v>
      </c>
      <c r="BS74" s="72">
        <f t="shared" si="31"/>
        <v>0</v>
      </c>
      <c r="BT74" s="73">
        <f t="shared" si="32"/>
        <v>0</v>
      </c>
      <c r="BU74" s="74">
        <f t="shared" si="33"/>
        <v>0</v>
      </c>
      <c r="BV74" s="73">
        <f>COUNTIF(qualitativ!C74:BD74,999)</f>
        <v>0</v>
      </c>
    </row>
    <row r="75" spans="1:74" s="21" customFormat="1" x14ac:dyDescent="0.2">
      <c r="A75" s="19">
        <f>qualitativ!A75</f>
        <v>0</v>
      </c>
      <c r="B75" s="19">
        <f>qualitativ!B75</f>
        <v>0</v>
      </c>
      <c r="C75" s="72">
        <f>IF(qualitativ!C75=5089,1,0)</f>
        <v>0</v>
      </c>
      <c r="D75" s="72">
        <f>IF(qualitativ!D75=43005,1,0)</f>
        <v>0</v>
      </c>
      <c r="E75" s="72">
        <f>IF(qualitativ!E75=300500,1,0)</f>
        <v>0</v>
      </c>
      <c r="F75" s="72">
        <f t="shared" si="17"/>
        <v>0</v>
      </c>
      <c r="G75" s="72">
        <f>IF(qualitativ!F75="&gt;",1,0)</f>
        <v>0</v>
      </c>
      <c r="H75" s="72">
        <f>IF(qualitativ!G75="&gt;",1,0)</f>
        <v>0</v>
      </c>
      <c r="I75" s="72">
        <f>IF(qualitativ!H75="&lt;",1,0)</f>
        <v>0</v>
      </c>
      <c r="J75" s="72">
        <f t="shared" si="18"/>
        <v>0</v>
      </c>
      <c r="K75" s="72">
        <f>IF(qualitativ!I75=9900,1,0)</f>
        <v>0</v>
      </c>
      <c r="L75" s="72">
        <f>IF(qualitativ!J75=4600,1,0)</f>
        <v>0</v>
      </c>
      <c r="M75" s="72">
        <f>IF(qualitativ!K75=4000,1,0)</f>
        <v>0</v>
      </c>
      <c r="N75" s="72">
        <f t="shared" si="19"/>
        <v>0</v>
      </c>
      <c r="O75" s="72">
        <f>IF(qualitativ!L75=6999,1,0)</f>
        <v>0</v>
      </c>
      <c r="P75" s="72">
        <f>IF(qualitativ!M75=3490,1,0)</f>
        <v>0</v>
      </c>
      <c r="Q75" s="72">
        <f>IF(qualitativ!N75=3900,1,0)</f>
        <v>0</v>
      </c>
      <c r="R75" s="72">
        <f t="shared" si="20"/>
        <v>0</v>
      </c>
      <c r="S75" s="72">
        <f>IF(qualitativ!O75=7000,1,0)</f>
        <v>0</v>
      </c>
      <c r="T75" s="72">
        <f>IF(qualitativ!P75=5300,1,0)</f>
        <v>0</v>
      </c>
      <c r="U75" s="72">
        <f>IF(qualitativ!Q75=4080,1,0)</f>
        <v>0</v>
      </c>
      <c r="V75" s="72">
        <f>IF(qualitativ!R75=12500,1,0)</f>
        <v>0</v>
      </c>
      <c r="W75" s="72">
        <f t="shared" si="21"/>
        <v>0</v>
      </c>
      <c r="X75" s="72">
        <f>IF(qualitativ!S75=500,1,0)</f>
        <v>0</v>
      </c>
      <c r="Y75" s="72">
        <f>IF(qualitativ!T75=250,1,0)</f>
        <v>0</v>
      </c>
      <c r="Z75" s="72">
        <f>IF(qualitativ!U75=350,1,0)</f>
        <v>0</v>
      </c>
      <c r="AA75" s="72">
        <f>IF(qualitativ!V75=1500,1,0)</f>
        <v>0</v>
      </c>
      <c r="AB75" s="72">
        <f t="shared" si="22"/>
        <v>0</v>
      </c>
      <c r="AC75" s="72">
        <f>IF(qualitativ!W75=300,1,0)</f>
        <v>0</v>
      </c>
      <c r="AD75" s="72">
        <f>IF(qualitativ!X75=736,1,0)</f>
        <v>0</v>
      </c>
      <c r="AE75" s="72">
        <f>IF(qualitativ!Y75=699,1,0)</f>
        <v>0</v>
      </c>
      <c r="AF75" s="72">
        <f>IF(qualitativ!Z75=354,1,0)</f>
        <v>0</v>
      </c>
      <c r="AG75" s="72">
        <f t="shared" si="23"/>
        <v>0</v>
      </c>
      <c r="AH75" s="72">
        <f>IF(qualitativ!AA75=4500,1,0)</f>
        <v>0</v>
      </c>
      <c r="AI75" s="72">
        <f>IF(qualitativ!AB75=64000,1,0)</f>
        <v>0</v>
      </c>
      <c r="AJ75" s="72">
        <f>IF(qualitativ!AC75=2500,1,0)</f>
        <v>0</v>
      </c>
      <c r="AK75" s="72">
        <f>IF(qualitativ!AD75=49000,1,0)</f>
        <v>0</v>
      </c>
      <c r="AL75" s="72">
        <f t="shared" si="24"/>
        <v>0</v>
      </c>
      <c r="AM75" s="72">
        <f>IF(qualitativ!AE75=584,1,0)</f>
        <v>0</v>
      </c>
      <c r="AN75" s="72">
        <f>IF(qualitativ!AF75=1324,1,0)</f>
        <v>0</v>
      </c>
      <c r="AO75" s="72">
        <f t="shared" si="25"/>
        <v>0</v>
      </c>
      <c r="AP75" s="72">
        <f>IF(qualitativ!AG75=644,1,0)</f>
        <v>0</v>
      </c>
      <c r="AQ75" s="72">
        <f>IF(qualitativ!AH75=272,1,0)</f>
        <v>0</v>
      </c>
      <c r="AR75" s="72">
        <f t="shared" si="26"/>
        <v>0</v>
      </c>
      <c r="AS75" s="72">
        <f>IF(OR(qualitativ!AI75="35-4",qualitativ!AI75="35-4=31"),1,0)</f>
        <v>0</v>
      </c>
      <c r="AT75" s="72">
        <f>IF(qualitativ!AJ75=31,1,0)</f>
        <v>0</v>
      </c>
      <c r="AU75" s="72">
        <f t="shared" si="27"/>
        <v>0</v>
      </c>
      <c r="AV75" s="72">
        <f>IF(qualitativ!AK75=6,1,0)</f>
        <v>0</v>
      </c>
      <c r="AW75" s="72">
        <f>IF(qualitativ!AL75=80,1,0)</f>
        <v>0</v>
      </c>
      <c r="AX75" s="72">
        <f>IF(qualitativ!AM75=32,1,0)</f>
        <v>0</v>
      </c>
      <c r="AY75" s="72">
        <f>IF(qualitativ!AN75=63,1,0)</f>
        <v>0</v>
      </c>
      <c r="AZ75" s="72">
        <f>IF(AND(qualitativ!AO75=0,ISBLANK(qualitativ!AO75)=FALSE),1,0)</f>
        <v>0</v>
      </c>
      <c r="BA75" s="72">
        <f>IF(qualitativ!AP75=35,1,0)</f>
        <v>0</v>
      </c>
      <c r="BB75" s="72">
        <f t="shared" si="28"/>
        <v>0</v>
      </c>
      <c r="BC75" s="72">
        <f>IF(qualitativ!AQ75=8,1,0)</f>
        <v>0</v>
      </c>
      <c r="BD75" s="72">
        <f>IF(qualitativ!AR75=1,1,0)</f>
        <v>0</v>
      </c>
      <c r="BE75" s="72">
        <f>IF(qualitativ!AS75=7,1,0)</f>
        <v>0</v>
      </c>
      <c r="BF75" s="72">
        <f>IF(qualitativ!AT75=8,1,0)</f>
        <v>0</v>
      </c>
      <c r="BG75" s="72">
        <f>IF(qualitativ!AU75=6,1,0)</f>
        <v>0</v>
      </c>
      <c r="BH75" s="72">
        <f>IF(qualitativ!AV75=7,1,0)</f>
        <v>0</v>
      </c>
      <c r="BI75" s="72">
        <f t="shared" si="29"/>
        <v>0</v>
      </c>
      <c r="BJ75" s="72">
        <f>IF(qualitativ!AW75=35000,1,0)</f>
        <v>0</v>
      </c>
      <c r="BK75" s="72">
        <f>IF(qualitativ!AX75=1000,1,0)</f>
        <v>0</v>
      </c>
      <c r="BL75" s="72">
        <f>IF(qualitativ!AY75=600,1,0)</f>
        <v>0</v>
      </c>
      <c r="BM75" s="72">
        <f>IF(qualitativ!AZ75=600,1,0)</f>
        <v>0</v>
      </c>
      <c r="BN75" s="72">
        <f t="shared" si="30"/>
        <v>0</v>
      </c>
      <c r="BO75" s="72">
        <f>IF(OR(qualitativ!BA75="8*6",qualitativ!BA75="6*8",qualitativ!BA75="8*6=48",qualitativ!BA75="6*8=48"),1,0)</f>
        <v>0</v>
      </c>
      <c r="BP75" s="72">
        <f>IF(OR(qualitativ!BB75=3),1,0)</f>
        <v>0</v>
      </c>
      <c r="BQ75" s="72">
        <f>IF(OR(qualitativ!BC75=1),1,0)</f>
        <v>0</v>
      </c>
      <c r="BR75" s="72">
        <f>IF(OR(qualitativ!BD75=2),1,0)</f>
        <v>0</v>
      </c>
      <c r="BS75" s="72">
        <f t="shared" si="31"/>
        <v>0</v>
      </c>
      <c r="BT75" s="73">
        <f t="shared" si="32"/>
        <v>0</v>
      </c>
      <c r="BU75" s="74">
        <f t="shared" si="33"/>
        <v>0</v>
      </c>
      <c r="BV75" s="73">
        <f>COUNTIF(qualitativ!C75:BD75,999)</f>
        <v>0</v>
      </c>
    </row>
    <row r="76" spans="1:74" x14ac:dyDescent="0.2">
      <c r="A76" s="19">
        <f>qualitativ!A76</f>
        <v>0</v>
      </c>
      <c r="B76" s="19">
        <f>qualitativ!B76</f>
        <v>0</v>
      </c>
      <c r="C76" s="72">
        <f>IF(qualitativ!C76=5089,1,0)</f>
        <v>0</v>
      </c>
      <c r="D76" s="72">
        <f>IF(qualitativ!D76=43005,1,0)</f>
        <v>0</v>
      </c>
      <c r="E76" s="72">
        <f>IF(qualitativ!E76=300500,1,0)</f>
        <v>0</v>
      </c>
      <c r="F76" s="72">
        <f t="shared" si="17"/>
        <v>0</v>
      </c>
      <c r="G76" s="72">
        <f>IF(qualitativ!F76="&gt;",1,0)</f>
        <v>0</v>
      </c>
      <c r="H76" s="72">
        <f>IF(qualitativ!G76="&gt;",1,0)</f>
        <v>0</v>
      </c>
      <c r="I76" s="72">
        <f>IF(qualitativ!H76="&lt;",1,0)</f>
        <v>0</v>
      </c>
      <c r="J76" s="72">
        <f t="shared" si="18"/>
        <v>0</v>
      </c>
      <c r="K76" s="72">
        <f>IF(qualitativ!I76=9900,1,0)</f>
        <v>0</v>
      </c>
      <c r="L76" s="72">
        <f>IF(qualitativ!J76=4600,1,0)</f>
        <v>0</v>
      </c>
      <c r="M76" s="72">
        <f>IF(qualitativ!K76=4000,1,0)</f>
        <v>0</v>
      </c>
      <c r="N76" s="72">
        <f t="shared" si="19"/>
        <v>0</v>
      </c>
      <c r="O76" s="72">
        <f>IF(qualitativ!L76=6999,1,0)</f>
        <v>0</v>
      </c>
      <c r="P76" s="72">
        <f>IF(qualitativ!M76=3490,1,0)</f>
        <v>0</v>
      </c>
      <c r="Q76" s="72">
        <f>IF(qualitativ!N76=3900,1,0)</f>
        <v>0</v>
      </c>
      <c r="R76" s="72">
        <f t="shared" si="20"/>
        <v>0</v>
      </c>
      <c r="S76" s="72">
        <f>IF(qualitativ!O76=7000,1,0)</f>
        <v>0</v>
      </c>
      <c r="T76" s="72">
        <f>IF(qualitativ!P76=5300,1,0)</f>
        <v>0</v>
      </c>
      <c r="U76" s="72">
        <f>IF(qualitativ!Q76=4080,1,0)</f>
        <v>0</v>
      </c>
      <c r="V76" s="72">
        <f>IF(qualitativ!R76=12500,1,0)</f>
        <v>0</v>
      </c>
      <c r="W76" s="72">
        <f t="shared" si="21"/>
        <v>0</v>
      </c>
      <c r="X76" s="72">
        <f>IF(qualitativ!S76=500,1,0)</f>
        <v>0</v>
      </c>
      <c r="Y76" s="72">
        <f>IF(qualitativ!T76=250,1,0)</f>
        <v>0</v>
      </c>
      <c r="Z76" s="72">
        <f>IF(qualitativ!U76=350,1,0)</f>
        <v>0</v>
      </c>
      <c r="AA76" s="72">
        <f>IF(qualitativ!V76=1500,1,0)</f>
        <v>0</v>
      </c>
      <c r="AB76" s="72">
        <f t="shared" si="22"/>
        <v>0</v>
      </c>
      <c r="AC76" s="72">
        <f>IF(qualitativ!W76=300,1,0)</f>
        <v>0</v>
      </c>
      <c r="AD76" s="72">
        <f>IF(qualitativ!X76=736,1,0)</f>
        <v>0</v>
      </c>
      <c r="AE76" s="72">
        <f>IF(qualitativ!Y76=699,1,0)</f>
        <v>0</v>
      </c>
      <c r="AF76" s="72">
        <f>IF(qualitativ!Z76=354,1,0)</f>
        <v>0</v>
      </c>
      <c r="AG76" s="72">
        <f t="shared" si="23"/>
        <v>0</v>
      </c>
      <c r="AH76" s="72">
        <f>IF(qualitativ!AA76=4500,1,0)</f>
        <v>0</v>
      </c>
      <c r="AI76" s="72">
        <f>IF(qualitativ!AB76=64000,1,0)</f>
        <v>0</v>
      </c>
      <c r="AJ76" s="72">
        <f>IF(qualitativ!AC76=2500,1,0)</f>
        <v>0</v>
      </c>
      <c r="AK76" s="72">
        <f>IF(qualitativ!AD76=49000,1,0)</f>
        <v>0</v>
      </c>
      <c r="AL76" s="72">
        <f t="shared" si="24"/>
        <v>0</v>
      </c>
      <c r="AM76" s="72">
        <f>IF(qualitativ!AE76=584,1,0)</f>
        <v>0</v>
      </c>
      <c r="AN76" s="72">
        <f>IF(qualitativ!AF76=1324,1,0)</f>
        <v>0</v>
      </c>
      <c r="AO76" s="72">
        <f t="shared" si="25"/>
        <v>0</v>
      </c>
      <c r="AP76" s="72">
        <f>IF(qualitativ!AG76=644,1,0)</f>
        <v>0</v>
      </c>
      <c r="AQ76" s="72">
        <f>IF(qualitativ!AH76=272,1,0)</f>
        <v>0</v>
      </c>
      <c r="AR76" s="72">
        <f t="shared" si="26"/>
        <v>0</v>
      </c>
      <c r="AS76" s="72">
        <f>IF(OR(qualitativ!AI76="35-4",qualitativ!AI76="35-4=31"),1,0)</f>
        <v>0</v>
      </c>
      <c r="AT76" s="72">
        <f>IF(qualitativ!AJ76=31,1,0)</f>
        <v>0</v>
      </c>
      <c r="AU76" s="72">
        <f t="shared" si="27"/>
        <v>0</v>
      </c>
      <c r="AV76" s="72">
        <f>IF(qualitativ!AK76=6,1,0)</f>
        <v>0</v>
      </c>
      <c r="AW76" s="72">
        <f>IF(qualitativ!AL76=80,1,0)</f>
        <v>0</v>
      </c>
      <c r="AX76" s="72">
        <f>IF(qualitativ!AM76=32,1,0)</f>
        <v>0</v>
      </c>
      <c r="AY76" s="72">
        <f>IF(qualitativ!AN76=63,1,0)</f>
        <v>0</v>
      </c>
      <c r="AZ76" s="72">
        <f>IF(AND(qualitativ!AO76=0,ISBLANK(qualitativ!AO76)=FALSE),1,0)</f>
        <v>0</v>
      </c>
      <c r="BA76" s="72">
        <f>IF(qualitativ!AP76=35,1,0)</f>
        <v>0</v>
      </c>
      <c r="BB76" s="72">
        <f t="shared" si="28"/>
        <v>0</v>
      </c>
      <c r="BC76" s="72">
        <f>IF(qualitativ!AQ76=8,1,0)</f>
        <v>0</v>
      </c>
      <c r="BD76" s="72">
        <f>IF(qualitativ!AR76=1,1,0)</f>
        <v>0</v>
      </c>
      <c r="BE76" s="72">
        <f>IF(qualitativ!AS76=7,1,0)</f>
        <v>0</v>
      </c>
      <c r="BF76" s="72">
        <f>IF(qualitativ!AT76=8,1,0)</f>
        <v>0</v>
      </c>
      <c r="BG76" s="72">
        <f>IF(qualitativ!AU76=6,1,0)</f>
        <v>0</v>
      </c>
      <c r="BH76" s="72">
        <f>IF(qualitativ!AV76=7,1,0)</f>
        <v>0</v>
      </c>
      <c r="BI76" s="72">
        <f t="shared" si="29"/>
        <v>0</v>
      </c>
      <c r="BJ76" s="72">
        <f>IF(qualitativ!AW76=35000,1,0)</f>
        <v>0</v>
      </c>
      <c r="BK76" s="72">
        <f>IF(qualitativ!AX76=1000,1,0)</f>
        <v>0</v>
      </c>
      <c r="BL76" s="72">
        <f>IF(qualitativ!AY76=600,1,0)</f>
        <v>0</v>
      </c>
      <c r="BM76" s="72">
        <f>IF(qualitativ!AZ76=600,1,0)</f>
        <v>0</v>
      </c>
      <c r="BN76" s="72">
        <f t="shared" si="30"/>
        <v>0</v>
      </c>
      <c r="BO76" s="72">
        <f>IF(OR(qualitativ!BA76="8*6",qualitativ!BA76="6*8",qualitativ!BA76="8*6=48",qualitativ!BA76="6*8=48"),1,0)</f>
        <v>0</v>
      </c>
      <c r="BP76" s="72">
        <f>IF(OR(qualitativ!BB76=3),1,0)</f>
        <v>0</v>
      </c>
      <c r="BQ76" s="72">
        <f>IF(OR(qualitativ!BC76=1),1,0)</f>
        <v>0</v>
      </c>
      <c r="BR76" s="72">
        <f>IF(OR(qualitativ!BD76=2),1,0)</f>
        <v>0</v>
      </c>
      <c r="BS76" s="72">
        <f t="shared" si="31"/>
        <v>0</v>
      </c>
      <c r="BT76" s="73">
        <f t="shared" si="32"/>
        <v>0</v>
      </c>
      <c r="BU76" s="74">
        <f t="shared" si="33"/>
        <v>0</v>
      </c>
      <c r="BV76" s="73">
        <f>COUNTIF(qualitativ!C76:BD76,999)</f>
        <v>0</v>
      </c>
    </row>
    <row r="77" spans="1:74" x14ac:dyDescent="0.2">
      <c r="A77" s="19">
        <f>qualitativ!A77</f>
        <v>0</v>
      </c>
      <c r="B77" s="19">
        <f>qualitativ!B77</f>
        <v>0</v>
      </c>
      <c r="C77" s="72">
        <f>IF(qualitativ!C77=5089,1,0)</f>
        <v>0</v>
      </c>
      <c r="D77" s="72">
        <f>IF(qualitativ!D77=43005,1,0)</f>
        <v>0</v>
      </c>
      <c r="E77" s="72">
        <f>IF(qualitativ!E77=300500,1,0)</f>
        <v>0</v>
      </c>
      <c r="F77" s="72">
        <f t="shared" si="17"/>
        <v>0</v>
      </c>
      <c r="G77" s="72">
        <f>IF(qualitativ!F77="&gt;",1,0)</f>
        <v>0</v>
      </c>
      <c r="H77" s="72">
        <f>IF(qualitativ!G77="&gt;",1,0)</f>
        <v>0</v>
      </c>
      <c r="I77" s="72">
        <f>IF(qualitativ!H77="&lt;",1,0)</f>
        <v>0</v>
      </c>
      <c r="J77" s="72">
        <f t="shared" si="18"/>
        <v>0</v>
      </c>
      <c r="K77" s="72">
        <f>IF(qualitativ!I77=9900,1,0)</f>
        <v>0</v>
      </c>
      <c r="L77" s="72">
        <f>IF(qualitativ!J77=4600,1,0)</f>
        <v>0</v>
      </c>
      <c r="M77" s="72">
        <f>IF(qualitativ!K77=4000,1,0)</f>
        <v>0</v>
      </c>
      <c r="N77" s="72">
        <f t="shared" si="19"/>
        <v>0</v>
      </c>
      <c r="O77" s="72">
        <f>IF(qualitativ!L77=6999,1,0)</f>
        <v>0</v>
      </c>
      <c r="P77" s="72">
        <f>IF(qualitativ!M77=3490,1,0)</f>
        <v>0</v>
      </c>
      <c r="Q77" s="72">
        <f>IF(qualitativ!N77=3900,1,0)</f>
        <v>0</v>
      </c>
      <c r="R77" s="72">
        <f t="shared" si="20"/>
        <v>0</v>
      </c>
      <c r="S77" s="72">
        <f>IF(qualitativ!O77=7000,1,0)</f>
        <v>0</v>
      </c>
      <c r="T77" s="72">
        <f>IF(qualitativ!P77=5300,1,0)</f>
        <v>0</v>
      </c>
      <c r="U77" s="72">
        <f>IF(qualitativ!Q77=4080,1,0)</f>
        <v>0</v>
      </c>
      <c r="V77" s="72">
        <f>IF(qualitativ!R77=12500,1,0)</f>
        <v>0</v>
      </c>
      <c r="W77" s="72">
        <f t="shared" si="21"/>
        <v>0</v>
      </c>
      <c r="X77" s="72">
        <f>IF(qualitativ!S77=500,1,0)</f>
        <v>0</v>
      </c>
      <c r="Y77" s="72">
        <f>IF(qualitativ!T77=250,1,0)</f>
        <v>0</v>
      </c>
      <c r="Z77" s="72">
        <f>IF(qualitativ!U77=350,1,0)</f>
        <v>0</v>
      </c>
      <c r="AA77" s="72">
        <f>IF(qualitativ!V77=1500,1,0)</f>
        <v>0</v>
      </c>
      <c r="AB77" s="72">
        <f t="shared" si="22"/>
        <v>0</v>
      </c>
      <c r="AC77" s="72">
        <f>IF(qualitativ!W77=300,1,0)</f>
        <v>0</v>
      </c>
      <c r="AD77" s="72">
        <f>IF(qualitativ!X77=736,1,0)</f>
        <v>0</v>
      </c>
      <c r="AE77" s="72">
        <f>IF(qualitativ!Y77=699,1,0)</f>
        <v>0</v>
      </c>
      <c r="AF77" s="72">
        <f>IF(qualitativ!Z77=354,1,0)</f>
        <v>0</v>
      </c>
      <c r="AG77" s="72">
        <f t="shared" si="23"/>
        <v>0</v>
      </c>
      <c r="AH77" s="72">
        <f>IF(qualitativ!AA77=4500,1,0)</f>
        <v>0</v>
      </c>
      <c r="AI77" s="72">
        <f>IF(qualitativ!AB77=64000,1,0)</f>
        <v>0</v>
      </c>
      <c r="AJ77" s="72">
        <f>IF(qualitativ!AC77=2500,1,0)</f>
        <v>0</v>
      </c>
      <c r="AK77" s="72">
        <f>IF(qualitativ!AD77=49000,1,0)</f>
        <v>0</v>
      </c>
      <c r="AL77" s="72">
        <f t="shared" si="24"/>
        <v>0</v>
      </c>
      <c r="AM77" s="72">
        <f>IF(qualitativ!AE77=584,1,0)</f>
        <v>0</v>
      </c>
      <c r="AN77" s="72">
        <f>IF(qualitativ!AF77=1324,1,0)</f>
        <v>0</v>
      </c>
      <c r="AO77" s="72">
        <f t="shared" si="25"/>
        <v>0</v>
      </c>
      <c r="AP77" s="72">
        <f>IF(qualitativ!AG77=644,1,0)</f>
        <v>0</v>
      </c>
      <c r="AQ77" s="72">
        <f>IF(qualitativ!AH77=272,1,0)</f>
        <v>0</v>
      </c>
      <c r="AR77" s="72">
        <f t="shared" si="26"/>
        <v>0</v>
      </c>
      <c r="AS77" s="72">
        <f>IF(OR(qualitativ!AI77="35-4",qualitativ!AI77="35-4=31"),1,0)</f>
        <v>0</v>
      </c>
      <c r="AT77" s="72">
        <f>IF(qualitativ!AJ77=31,1,0)</f>
        <v>0</v>
      </c>
      <c r="AU77" s="72">
        <f t="shared" si="27"/>
        <v>0</v>
      </c>
      <c r="AV77" s="72">
        <f>IF(qualitativ!AK77=6,1,0)</f>
        <v>0</v>
      </c>
      <c r="AW77" s="72">
        <f>IF(qualitativ!AL77=80,1,0)</f>
        <v>0</v>
      </c>
      <c r="AX77" s="72">
        <f>IF(qualitativ!AM77=32,1,0)</f>
        <v>0</v>
      </c>
      <c r="AY77" s="72">
        <f>IF(qualitativ!AN77=63,1,0)</f>
        <v>0</v>
      </c>
      <c r="AZ77" s="72">
        <f>IF(AND(qualitativ!AO77=0,ISBLANK(qualitativ!AO77)=FALSE),1,0)</f>
        <v>0</v>
      </c>
      <c r="BA77" s="72">
        <f>IF(qualitativ!AP77=35,1,0)</f>
        <v>0</v>
      </c>
      <c r="BB77" s="72">
        <f t="shared" si="28"/>
        <v>0</v>
      </c>
      <c r="BC77" s="72">
        <f>IF(qualitativ!AQ77=8,1,0)</f>
        <v>0</v>
      </c>
      <c r="BD77" s="72">
        <f>IF(qualitativ!AR77=1,1,0)</f>
        <v>0</v>
      </c>
      <c r="BE77" s="72">
        <f>IF(qualitativ!AS77=7,1,0)</f>
        <v>0</v>
      </c>
      <c r="BF77" s="72">
        <f>IF(qualitativ!AT77=8,1,0)</f>
        <v>0</v>
      </c>
      <c r="BG77" s="72">
        <f>IF(qualitativ!AU77=6,1,0)</f>
        <v>0</v>
      </c>
      <c r="BH77" s="72">
        <f>IF(qualitativ!AV77=7,1,0)</f>
        <v>0</v>
      </c>
      <c r="BI77" s="72">
        <f t="shared" si="29"/>
        <v>0</v>
      </c>
      <c r="BJ77" s="72">
        <f>IF(qualitativ!AW77=35000,1,0)</f>
        <v>0</v>
      </c>
      <c r="BK77" s="72">
        <f>IF(qualitativ!AX77=1000,1,0)</f>
        <v>0</v>
      </c>
      <c r="BL77" s="72">
        <f>IF(qualitativ!AY77=600,1,0)</f>
        <v>0</v>
      </c>
      <c r="BM77" s="72">
        <f>IF(qualitativ!AZ77=600,1,0)</f>
        <v>0</v>
      </c>
      <c r="BN77" s="72">
        <f t="shared" si="30"/>
        <v>0</v>
      </c>
      <c r="BO77" s="72">
        <f>IF(OR(qualitativ!BA77="8*6",qualitativ!BA77="6*8",qualitativ!BA77="8*6=48",qualitativ!BA77="6*8=48"),1,0)</f>
        <v>0</v>
      </c>
      <c r="BP77" s="72">
        <f>IF(OR(qualitativ!BB77=3),1,0)</f>
        <v>0</v>
      </c>
      <c r="BQ77" s="72">
        <f>IF(OR(qualitativ!BC77=1),1,0)</f>
        <v>0</v>
      </c>
      <c r="BR77" s="72">
        <f>IF(OR(qualitativ!BD77=2),1,0)</f>
        <v>0</v>
      </c>
      <c r="BS77" s="72">
        <f t="shared" si="31"/>
        <v>0</v>
      </c>
      <c r="BT77" s="73">
        <f t="shared" si="32"/>
        <v>0</v>
      </c>
      <c r="BU77" s="74">
        <f t="shared" si="33"/>
        <v>0</v>
      </c>
      <c r="BV77" s="73">
        <f>COUNTIF(qualitativ!C77:BD77,999)</f>
        <v>0</v>
      </c>
    </row>
    <row r="78" spans="1:74" x14ac:dyDescent="0.2">
      <c r="A78" s="19">
        <f>qualitativ!A78</f>
        <v>0</v>
      </c>
      <c r="B78" s="19">
        <f>qualitativ!B78</f>
        <v>0</v>
      </c>
      <c r="C78" s="72">
        <f>IF(qualitativ!C78=5089,1,0)</f>
        <v>0</v>
      </c>
      <c r="D78" s="72">
        <f>IF(qualitativ!D78=43005,1,0)</f>
        <v>0</v>
      </c>
      <c r="E78" s="72">
        <f>IF(qualitativ!E78=300500,1,0)</f>
        <v>0</v>
      </c>
      <c r="F78" s="72">
        <f t="shared" si="17"/>
        <v>0</v>
      </c>
      <c r="G78" s="72">
        <f>IF(qualitativ!F78="&gt;",1,0)</f>
        <v>0</v>
      </c>
      <c r="H78" s="72">
        <f>IF(qualitativ!G78="&gt;",1,0)</f>
        <v>0</v>
      </c>
      <c r="I78" s="72">
        <f>IF(qualitativ!H78="&lt;",1,0)</f>
        <v>0</v>
      </c>
      <c r="J78" s="72">
        <f t="shared" si="18"/>
        <v>0</v>
      </c>
      <c r="K78" s="72">
        <f>IF(qualitativ!I78=9900,1,0)</f>
        <v>0</v>
      </c>
      <c r="L78" s="72">
        <f>IF(qualitativ!J78=4600,1,0)</f>
        <v>0</v>
      </c>
      <c r="M78" s="72">
        <f>IF(qualitativ!K78=4000,1,0)</f>
        <v>0</v>
      </c>
      <c r="N78" s="72">
        <f t="shared" si="19"/>
        <v>0</v>
      </c>
      <c r="O78" s="72">
        <f>IF(qualitativ!L78=6999,1,0)</f>
        <v>0</v>
      </c>
      <c r="P78" s="72">
        <f>IF(qualitativ!M78=3490,1,0)</f>
        <v>0</v>
      </c>
      <c r="Q78" s="72">
        <f>IF(qualitativ!N78=3900,1,0)</f>
        <v>0</v>
      </c>
      <c r="R78" s="72">
        <f t="shared" si="20"/>
        <v>0</v>
      </c>
      <c r="S78" s="72">
        <f>IF(qualitativ!O78=7000,1,0)</f>
        <v>0</v>
      </c>
      <c r="T78" s="72">
        <f>IF(qualitativ!P78=5300,1,0)</f>
        <v>0</v>
      </c>
      <c r="U78" s="72">
        <f>IF(qualitativ!Q78=4080,1,0)</f>
        <v>0</v>
      </c>
      <c r="V78" s="72">
        <f>IF(qualitativ!R78=12500,1,0)</f>
        <v>0</v>
      </c>
      <c r="W78" s="72">
        <f t="shared" si="21"/>
        <v>0</v>
      </c>
      <c r="X78" s="72">
        <f>IF(qualitativ!S78=500,1,0)</f>
        <v>0</v>
      </c>
      <c r="Y78" s="72">
        <f>IF(qualitativ!T78=250,1,0)</f>
        <v>0</v>
      </c>
      <c r="Z78" s="72">
        <f>IF(qualitativ!U78=350,1,0)</f>
        <v>0</v>
      </c>
      <c r="AA78" s="72">
        <f>IF(qualitativ!V78=1500,1,0)</f>
        <v>0</v>
      </c>
      <c r="AB78" s="72">
        <f t="shared" si="22"/>
        <v>0</v>
      </c>
      <c r="AC78" s="72">
        <f>IF(qualitativ!W78=300,1,0)</f>
        <v>0</v>
      </c>
      <c r="AD78" s="72">
        <f>IF(qualitativ!X78=736,1,0)</f>
        <v>0</v>
      </c>
      <c r="AE78" s="72">
        <f>IF(qualitativ!Y78=699,1,0)</f>
        <v>0</v>
      </c>
      <c r="AF78" s="72">
        <f>IF(qualitativ!Z78=354,1,0)</f>
        <v>0</v>
      </c>
      <c r="AG78" s="72">
        <f t="shared" si="23"/>
        <v>0</v>
      </c>
      <c r="AH78" s="72">
        <f>IF(qualitativ!AA78=4500,1,0)</f>
        <v>0</v>
      </c>
      <c r="AI78" s="72">
        <f>IF(qualitativ!AB78=64000,1,0)</f>
        <v>0</v>
      </c>
      <c r="AJ78" s="72">
        <f>IF(qualitativ!AC78=2500,1,0)</f>
        <v>0</v>
      </c>
      <c r="AK78" s="72">
        <f>IF(qualitativ!AD78=49000,1,0)</f>
        <v>0</v>
      </c>
      <c r="AL78" s="72">
        <f t="shared" si="24"/>
        <v>0</v>
      </c>
      <c r="AM78" s="72">
        <f>IF(qualitativ!AE78=584,1,0)</f>
        <v>0</v>
      </c>
      <c r="AN78" s="72">
        <f>IF(qualitativ!AF78=1324,1,0)</f>
        <v>0</v>
      </c>
      <c r="AO78" s="72">
        <f t="shared" si="25"/>
        <v>0</v>
      </c>
      <c r="AP78" s="72">
        <f>IF(qualitativ!AG78=644,1,0)</f>
        <v>0</v>
      </c>
      <c r="AQ78" s="72">
        <f>IF(qualitativ!AH78=272,1,0)</f>
        <v>0</v>
      </c>
      <c r="AR78" s="72">
        <f t="shared" si="26"/>
        <v>0</v>
      </c>
      <c r="AS78" s="72">
        <f>IF(OR(qualitativ!AI78="35-4",qualitativ!AI78="35-4=31"),1,0)</f>
        <v>0</v>
      </c>
      <c r="AT78" s="72">
        <f>IF(qualitativ!AJ78=31,1,0)</f>
        <v>0</v>
      </c>
      <c r="AU78" s="72">
        <f t="shared" si="27"/>
        <v>0</v>
      </c>
      <c r="AV78" s="72">
        <f>IF(qualitativ!AK78=6,1,0)</f>
        <v>0</v>
      </c>
      <c r="AW78" s="72">
        <f>IF(qualitativ!AL78=80,1,0)</f>
        <v>0</v>
      </c>
      <c r="AX78" s="72">
        <f>IF(qualitativ!AM78=32,1,0)</f>
        <v>0</v>
      </c>
      <c r="AY78" s="72">
        <f>IF(qualitativ!AN78=63,1,0)</f>
        <v>0</v>
      </c>
      <c r="AZ78" s="72">
        <f>IF(AND(qualitativ!AO78=0,ISBLANK(qualitativ!AO78)=FALSE),1,0)</f>
        <v>0</v>
      </c>
      <c r="BA78" s="72">
        <f>IF(qualitativ!AP78=35,1,0)</f>
        <v>0</v>
      </c>
      <c r="BB78" s="72">
        <f t="shared" si="28"/>
        <v>0</v>
      </c>
      <c r="BC78" s="72">
        <f>IF(qualitativ!AQ78=8,1,0)</f>
        <v>0</v>
      </c>
      <c r="BD78" s="72">
        <f>IF(qualitativ!AR78=1,1,0)</f>
        <v>0</v>
      </c>
      <c r="BE78" s="72">
        <f>IF(qualitativ!AS78=7,1,0)</f>
        <v>0</v>
      </c>
      <c r="BF78" s="72">
        <f>IF(qualitativ!AT78=8,1,0)</f>
        <v>0</v>
      </c>
      <c r="BG78" s="72">
        <f>IF(qualitativ!AU78=6,1,0)</f>
        <v>0</v>
      </c>
      <c r="BH78" s="72">
        <f>IF(qualitativ!AV78=7,1,0)</f>
        <v>0</v>
      </c>
      <c r="BI78" s="72">
        <f t="shared" si="29"/>
        <v>0</v>
      </c>
      <c r="BJ78" s="72">
        <f>IF(qualitativ!AW78=35000,1,0)</f>
        <v>0</v>
      </c>
      <c r="BK78" s="72">
        <f>IF(qualitativ!AX78=1000,1,0)</f>
        <v>0</v>
      </c>
      <c r="BL78" s="72">
        <f>IF(qualitativ!AY78=600,1,0)</f>
        <v>0</v>
      </c>
      <c r="BM78" s="72">
        <f>IF(qualitativ!AZ78=600,1,0)</f>
        <v>0</v>
      </c>
      <c r="BN78" s="72">
        <f t="shared" si="30"/>
        <v>0</v>
      </c>
      <c r="BO78" s="72">
        <f>IF(OR(qualitativ!BA78="8*6",qualitativ!BA78="6*8",qualitativ!BA78="8*6=48",qualitativ!BA78="6*8=48"),1,0)</f>
        <v>0</v>
      </c>
      <c r="BP78" s="72">
        <f>IF(OR(qualitativ!BB78=3),1,0)</f>
        <v>0</v>
      </c>
      <c r="BQ78" s="72">
        <f>IF(OR(qualitativ!BC78=1),1,0)</f>
        <v>0</v>
      </c>
      <c r="BR78" s="72">
        <f>IF(OR(qualitativ!BD78=2),1,0)</f>
        <v>0</v>
      </c>
      <c r="BS78" s="72">
        <f t="shared" si="31"/>
        <v>0</v>
      </c>
      <c r="BT78" s="73">
        <f t="shared" si="32"/>
        <v>0</v>
      </c>
      <c r="BU78" s="74">
        <f t="shared" si="33"/>
        <v>0</v>
      </c>
      <c r="BV78" s="73">
        <f>COUNTIF(qualitativ!C78:BD78,999)</f>
        <v>0</v>
      </c>
    </row>
    <row r="79" spans="1:74" x14ac:dyDescent="0.2">
      <c r="A79" s="19">
        <f>qualitativ!A79</f>
        <v>0</v>
      </c>
      <c r="B79" s="19">
        <f>qualitativ!B79</f>
        <v>0</v>
      </c>
      <c r="C79" s="72">
        <f>IF(qualitativ!C79=5089,1,0)</f>
        <v>0</v>
      </c>
      <c r="D79" s="72">
        <f>IF(qualitativ!D79=43005,1,0)</f>
        <v>0</v>
      </c>
      <c r="E79" s="72">
        <f>IF(qualitativ!E79=300500,1,0)</f>
        <v>0</v>
      </c>
      <c r="F79" s="72">
        <f t="shared" si="17"/>
        <v>0</v>
      </c>
      <c r="G79" s="72">
        <f>IF(qualitativ!F79="&gt;",1,0)</f>
        <v>0</v>
      </c>
      <c r="H79" s="72">
        <f>IF(qualitativ!G79="&gt;",1,0)</f>
        <v>0</v>
      </c>
      <c r="I79" s="72">
        <f>IF(qualitativ!H79="&lt;",1,0)</f>
        <v>0</v>
      </c>
      <c r="J79" s="72">
        <f t="shared" si="18"/>
        <v>0</v>
      </c>
      <c r="K79" s="72">
        <f>IF(qualitativ!I79=9900,1,0)</f>
        <v>0</v>
      </c>
      <c r="L79" s="72">
        <f>IF(qualitativ!J79=4600,1,0)</f>
        <v>0</v>
      </c>
      <c r="M79" s="72">
        <f>IF(qualitativ!K79=4000,1,0)</f>
        <v>0</v>
      </c>
      <c r="N79" s="72">
        <f t="shared" si="19"/>
        <v>0</v>
      </c>
      <c r="O79" s="72">
        <f>IF(qualitativ!L79=6999,1,0)</f>
        <v>0</v>
      </c>
      <c r="P79" s="72">
        <f>IF(qualitativ!M79=3490,1,0)</f>
        <v>0</v>
      </c>
      <c r="Q79" s="72">
        <f>IF(qualitativ!N79=3900,1,0)</f>
        <v>0</v>
      </c>
      <c r="R79" s="72">
        <f t="shared" si="20"/>
        <v>0</v>
      </c>
      <c r="S79" s="72">
        <f>IF(qualitativ!O79=7000,1,0)</f>
        <v>0</v>
      </c>
      <c r="T79" s="72">
        <f>IF(qualitativ!P79=5300,1,0)</f>
        <v>0</v>
      </c>
      <c r="U79" s="72">
        <f>IF(qualitativ!Q79=4080,1,0)</f>
        <v>0</v>
      </c>
      <c r="V79" s="72">
        <f>IF(qualitativ!R79=12500,1,0)</f>
        <v>0</v>
      </c>
      <c r="W79" s="72">
        <f t="shared" si="21"/>
        <v>0</v>
      </c>
      <c r="X79" s="72">
        <f>IF(qualitativ!S79=500,1,0)</f>
        <v>0</v>
      </c>
      <c r="Y79" s="72">
        <f>IF(qualitativ!T79=250,1,0)</f>
        <v>0</v>
      </c>
      <c r="Z79" s="72">
        <f>IF(qualitativ!U79=350,1,0)</f>
        <v>0</v>
      </c>
      <c r="AA79" s="72">
        <f>IF(qualitativ!V79=1500,1,0)</f>
        <v>0</v>
      </c>
      <c r="AB79" s="72">
        <f t="shared" si="22"/>
        <v>0</v>
      </c>
      <c r="AC79" s="72">
        <f>IF(qualitativ!W79=300,1,0)</f>
        <v>0</v>
      </c>
      <c r="AD79" s="72">
        <f>IF(qualitativ!X79=736,1,0)</f>
        <v>0</v>
      </c>
      <c r="AE79" s="72">
        <f>IF(qualitativ!Y79=699,1,0)</f>
        <v>0</v>
      </c>
      <c r="AF79" s="72">
        <f>IF(qualitativ!Z79=354,1,0)</f>
        <v>0</v>
      </c>
      <c r="AG79" s="72">
        <f t="shared" si="23"/>
        <v>0</v>
      </c>
      <c r="AH79" s="72">
        <f>IF(qualitativ!AA79=4500,1,0)</f>
        <v>0</v>
      </c>
      <c r="AI79" s="72">
        <f>IF(qualitativ!AB79=64000,1,0)</f>
        <v>0</v>
      </c>
      <c r="AJ79" s="72">
        <f>IF(qualitativ!AC79=2500,1,0)</f>
        <v>0</v>
      </c>
      <c r="AK79" s="72">
        <f>IF(qualitativ!AD79=49000,1,0)</f>
        <v>0</v>
      </c>
      <c r="AL79" s="72">
        <f t="shared" si="24"/>
        <v>0</v>
      </c>
      <c r="AM79" s="72">
        <f>IF(qualitativ!AE79=584,1,0)</f>
        <v>0</v>
      </c>
      <c r="AN79" s="72">
        <f>IF(qualitativ!AF79=1324,1,0)</f>
        <v>0</v>
      </c>
      <c r="AO79" s="72">
        <f t="shared" si="25"/>
        <v>0</v>
      </c>
      <c r="AP79" s="72">
        <f>IF(qualitativ!AG79=644,1,0)</f>
        <v>0</v>
      </c>
      <c r="AQ79" s="72">
        <f>IF(qualitativ!AH79=272,1,0)</f>
        <v>0</v>
      </c>
      <c r="AR79" s="72">
        <f t="shared" si="26"/>
        <v>0</v>
      </c>
      <c r="AS79" s="72">
        <f>IF(OR(qualitativ!AI79="35-4",qualitativ!AI79="35-4=31"),1,0)</f>
        <v>0</v>
      </c>
      <c r="AT79" s="72">
        <f>IF(qualitativ!AJ79=31,1,0)</f>
        <v>0</v>
      </c>
      <c r="AU79" s="72">
        <f t="shared" si="27"/>
        <v>0</v>
      </c>
      <c r="AV79" s="72">
        <f>IF(qualitativ!AK79=6,1,0)</f>
        <v>0</v>
      </c>
      <c r="AW79" s="72">
        <f>IF(qualitativ!AL79=80,1,0)</f>
        <v>0</v>
      </c>
      <c r="AX79" s="72">
        <f>IF(qualitativ!AM79=32,1,0)</f>
        <v>0</v>
      </c>
      <c r="AY79" s="72">
        <f>IF(qualitativ!AN79=63,1,0)</f>
        <v>0</v>
      </c>
      <c r="AZ79" s="72">
        <f>IF(AND(qualitativ!AO79=0,ISBLANK(qualitativ!AO79)=FALSE),1,0)</f>
        <v>0</v>
      </c>
      <c r="BA79" s="72">
        <f>IF(qualitativ!AP79=35,1,0)</f>
        <v>0</v>
      </c>
      <c r="BB79" s="72">
        <f t="shared" si="28"/>
        <v>0</v>
      </c>
      <c r="BC79" s="72">
        <f>IF(qualitativ!AQ79=8,1,0)</f>
        <v>0</v>
      </c>
      <c r="BD79" s="72">
        <f>IF(qualitativ!AR79=1,1,0)</f>
        <v>0</v>
      </c>
      <c r="BE79" s="72">
        <f>IF(qualitativ!AS79=7,1,0)</f>
        <v>0</v>
      </c>
      <c r="BF79" s="72">
        <f>IF(qualitativ!AT79=8,1,0)</f>
        <v>0</v>
      </c>
      <c r="BG79" s="72">
        <f>IF(qualitativ!AU79=6,1,0)</f>
        <v>0</v>
      </c>
      <c r="BH79" s="72">
        <f>IF(qualitativ!AV79=7,1,0)</f>
        <v>0</v>
      </c>
      <c r="BI79" s="72">
        <f t="shared" si="29"/>
        <v>0</v>
      </c>
      <c r="BJ79" s="72">
        <f>IF(qualitativ!AW79=35000,1,0)</f>
        <v>0</v>
      </c>
      <c r="BK79" s="72">
        <f>IF(qualitativ!AX79=1000,1,0)</f>
        <v>0</v>
      </c>
      <c r="BL79" s="72">
        <f>IF(qualitativ!AY79=600,1,0)</f>
        <v>0</v>
      </c>
      <c r="BM79" s="72">
        <f>IF(qualitativ!AZ79=600,1,0)</f>
        <v>0</v>
      </c>
      <c r="BN79" s="72">
        <f t="shared" si="30"/>
        <v>0</v>
      </c>
      <c r="BO79" s="72">
        <f>IF(OR(qualitativ!BA79="8*6",qualitativ!BA79="6*8",qualitativ!BA79="8*6=48",qualitativ!BA79="6*8=48"),1,0)</f>
        <v>0</v>
      </c>
      <c r="BP79" s="72">
        <f>IF(OR(qualitativ!BB79=3),1,0)</f>
        <v>0</v>
      </c>
      <c r="BQ79" s="72">
        <f>IF(OR(qualitativ!BC79=1),1,0)</f>
        <v>0</v>
      </c>
      <c r="BR79" s="72">
        <f>IF(OR(qualitativ!BD79=2),1,0)</f>
        <v>0</v>
      </c>
      <c r="BS79" s="72">
        <f t="shared" si="31"/>
        <v>0</v>
      </c>
      <c r="BT79" s="73">
        <f t="shared" si="32"/>
        <v>0</v>
      </c>
      <c r="BU79" s="74">
        <f t="shared" si="33"/>
        <v>0</v>
      </c>
      <c r="BV79" s="73">
        <f>COUNTIF(qualitativ!C79:BD79,999)</f>
        <v>0</v>
      </c>
    </row>
    <row r="80" spans="1:74" x14ac:dyDescent="0.2">
      <c r="A80" s="19">
        <f>qualitativ!A80</f>
        <v>0</v>
      </c>
      <c r="B80" s="19">
        <f>qualitativ!B80</f>
        <v>0</v>
      </c>
      <c r="C80" s="72">
        <f>IF(qualitativ!C80=5089,1,0)</f>
        <v>0</v>
      </c>
      <c r="D80" s="72">
        <f>IF(qualitativ!D80=43005,1,0)</f>
        <v>0</v>
      </c>
      <c r="E80" s="72">
        <f>IF(qualitativ!E80=300500,1,0)</f>
        <v>0</v>
      </c>
      <c r="F80" s="72">
        <f t="shared" si="17"/>
        <v>0</v>
      </c>
      <c r="G80" s="72">
        <f>IF(qualitativ!F80="&gt;",1,0)</f>
        <v>0</v>
      </c>
      <c r="H80" s="72">
        <f>IF(qualitativ!G80="&gt;",1,0)</f>
        <v>0</v>
      </c>
      <c r="I80" s="72">
        <f>IF(qualitativ!H80="&lt;",1,0)</f>
        <v>0</v>
      </c>
      <c r="J80" s="72">
        <f t="shared" si="18"/>
        <v>0</v>
      </c>
      <c r="K80" s="72">
        <f>IF(qualitativ!I80=9900,1,0)</f>
        <v>0</v>
      </c>
      <c r="L80" s="72">
        <f>IF(qualitativ!J80=4600,1,0)</f>
        <v>0</v>
      </c>
      <c r="M80" s="72">
        <f>IF(qualitativ!K80=4000,1,0)</f>
        <v>0</v>
      </c>
      <c r="N80" s="72">
        <f t="shared" si="19"/>
        <v>0</v>
      </c>
      <c r="O80" s="72">
        <f>IF(qualitativ!L80=6999,1,0)</f>
        <v>0</v>
      </c>
      <c r="P80" s="72">
        <f>IF(qualitativ!M80=3490,1,0)</f>
        <v>0</v>
      </c>
      <c r="Q80" s="72">
        <f>IF(qualitativ!N80=3900,1,0)</f>
        <v>0</v>
      </c>
      <c r="R80" s="72">
        <f t="shared" si="20"/>
        <v>0</v>
      </c>
      <c r="S80" s="72">
        <f>IF(qualitativ!O80=7000,1,0)</f>
        <v>0</v>
      </c>
      <c r="T80" s="72">
        <f>IF(qualitativ!P80=5300,1,0)</f>
        <v>0</v>
      </c>
      <c r="U80" s="72">
        <f>IF(qualitativ!Q80=4080,1,0)</f>
        <v>0</v>
      </c>
      <c r="V80" s="72">
        <f>IF(qualitativ!R80=12500,1,0)</f>
        <v>0</v>
      </c>
      <c r="W80" s="72">
        <f t="shared" si="21"/>
        <v>0</v>
      </c>
      <c r="X80" s="72">
        <f>IF(qualitativ!S80=500,1,0)</f>
        <v>0</v>
      </c>
      <c r="Y80" s="72">
        <f>IF(qualitativ!T80=250,1,0)</f>
        <v>0</v>
      </c>
      <c r="Z80" s="72">
        <f>IF(qualitativ!U80=350,1,0)</f>
        <v>0</v>
      </c>
      <c r="AA80" s="72">
        <f>IF(qualitativ!V80=1500,1,0)</f>
        <v>0</v>
      </c>
      <c r="AB80" s="72">
        <f t="shared" si="22"/>
        <v>0</v>
      </c>
      <c r="AC80" s="72">
        <f>IF(qualitativ!W80=300,1,0)</f>
        <v>0</v>
      </c>
      <c r="AD80" s="72">
        <f>IF(qualitativ!X80=736,1,0)</f>
        <v>0</v>
      </c>
      <c r="AE80" s="72">
        <f>IF(qualitativ!Y80=699,1,0)</f>
        <v>0</v>
      </c>
      <c r="AF80" s="72">
        <f>IF(qualitativ!Z80=354,1,0)</f>
        <v>0</v>
      </c>
      <c r="AG80" s="72">
        <f t="shared" si="23"/>
        <v>0</v>
      </c>
      <c r="AH80" s="72">
        <f>IF(qualitativ!AA80=4500,1,0)</f>
        <v>0</v>
      </c>
      <c r="AI80" s="72">
        <f>IF(qualitativ!AB80=64000,1,0)</f>
        <v>0</v>
      </c>
      <c r="AJ80" s="72">
        <f>IF(qualitativ!AC80=2500,1,0)</f>
        <v>0</v>
      </c>
      <c r="AK80" s="72">
        <f>IF(qualitativ!AD80=49000,1,0)</f>
        <v>0</v>
      </c>
      <c r="AL80" s="72">
        <f t="shared" si="24"/>
        <v>0</v>
      </c>
      <c r="AM80" s="72">
        <f>IF(qualitativ!AE80=584,1,0)</f>
        <v>0</v>
      </c>
      <c r="AN80" s="72">
        <f>IF(qualitativ!AF80=1324,1,0)</f>
        <v>0</v>
      </c>
      <c r="AO80" s="72">
        <f t="shared" si="25"/>
        <v>0</v>
      </c>
      <c r="AP80" s="72">
        <f>IF(qualitativ!AG80=644,1,0)</f>
        <v>0</v>
      </c>
      <c r="AQ80" s="72">
        <f>IF(qualitativ!AH80=272,1,0)</f>
        <v>0</v>
      </c>
      <c r="AR80" s="72">
        <f t="shared" si="26"/>
        <v>0</v>
      </c>
      <c r="AS80" s="72">
        <f>IF(OR(qualitativ!AI80="35-4",qualitativ!AI80="35-4=31"),1,0)</f>
        <v>0</v>
      </c>
      <c r="AT80" s="72">
        <f>IF(qualitativ!AJ80=31,1,0)</f>
        <v>0</v>
      </c>
      <c r="AU80" s="72">
        <f t="shared" si="27"/>
        <v>0</v>
      </c>
      <c r="AV80" s="72">
        <f>IF(qualitativ!AK80=6,1,0)</f>
        <v>0</v>
      </c>
      <c r="AW80" s="72">
        <f>IF(qualitativ!AL80=80,1,0)</f>
        <v>0</v>
      </c>
      <c r="AX80" s="72">
        <f>IF(qualitativ!AM80=32,1,0)</f>
        <v>0</v>
      </c>
      <c r="AY80" s="72">
        <f>IF(qualitativ!AN80=63,1,0)</f>
        <v>0</v>
      </c>
      <c r="AZ80" s="72">
        <f>IF(AND(qualitativ!AO80=0,ISBLANK(qualitativ!AO80)=FALSE),1,0)</f>
        <v>0</v>
      </c>
      <c r="BA80" s="72">
        <f>IF(qualitativ!AP80=35,1,0)</f>
        <v>0</v>
      </c>
      <c r="BB80" s="72">
        <f t="shared" si="28"/>
        <v>0</v>
      </c>
      <c r="BC80" s="72">
        <f>IF(qualitativ!AQ80=8,1,0)</f>
        <v>0</v>
      </c>
      <c r="BD80" s="72">
        <f>IF(qualitativ!AR80=1,1,0)</f>
        <v>0</v>
      </c>
      <c r="BE80" s="72">
        <f>IF(qualitativ!AS80=7,1,0)</f>
        <v>0</v>
      </c>
      <c r="BF80" s="72">
        <f>IF(qualitativ!AT80=8,1,0)</f>
        <v>0</v>
      </c>
      <c r="BG80" s="72">
        <f>IF(qualitativ!AU80=6,1,0)</f>
        <v>0</v>
      </c>
      <c r="BH80" s="72">
        <f>IF(qualitativ!AV80=7,1,0)</f>
        <v>0</v>
      </c>
      <c r="BI80" s="72">
        <f t="shared" si="29"/>
        <v>0</v>
      </c>
      <c r="BJ80" s="72">
        <f>IF(qualitativ!AW80=35000,1,0)</f>
        <v>0</v>
      </c>
      <c r="BK80" s="72">
        <f>IF(qualitativ!AX80=1000,1,0)</f>
        <v>0</v>
      </c>
      <c r="BL80" s="72">
        <f>IF(qualitativ!AY80=600,1,0)</f>
        <v>0</v>
      </c>
      <c r="BM80" s="72">
        <f>IF(qualitativ!AZ80=600,1,0)</f>
        <v>0</v>
      </c>
      <c r="BN80" s="72">
        <f t="shared" si="30"/>
        <v>0</v>
      </c>
      <c r="BO80" s="72">
        <f>IF(OR(qualitativ!BA80="8*6",qualitativ!BA80="6*8",qualitativ!BA80="8*6=48",qualitativ!BA80="6*8=48"),1,0)</f>
        <v>0</v>
      </c>
      <c r="BP80" s="72">
        <f>IF(OR(qualitativ!BB80=3),1,0)</f>
        <v>0</v>
      </c>
      <c r="BQ80" s="72">
        <f>IF(OR(qualitativ!BC80=1),1,0)</f>
        <v>0</v>
      </c>
      <c r="BR80" s="72">
        <f>IF(OR(qualitativ!BD80=2),1,0)</f>
        <v>0</v>
      </c>
      <c r="BS80" s="72">
        <f t="shared" si="31"/>
        <v>0</v>
      </c>
      <c r="BT80" s="73">
        <f t="shared" si="32"/>
        <v>0</v>
      </c>
      <c r="BU80" s="74">
        <f t="shared" si="33"/>
        <v>0</v>
      </c>
      <c r="BV80" s="73">
        <f>COUNTIF(qualitativ!C80:BD80,999)</f>
        <v>0</v>
      </c>
    </row>
    <row r="81" spans="1:74" x14ac:dyDescent="0.2">
      <c r="A81" s="19">
        <f>qualitativ!A81</f>
        <v>0</v>
      </c>
      <c r="B81" s="19">
        <f>qualitativ!B81</f>
        <v>0</v>
      </c>
      <c r="C81" s="72">
        <f>IF(qualitativ!C81=5089,1,0)</f>
        <v>0</v>
      </c>
      <c r="D81" s="72">
        <f>IF(qualitativ!D81=43005,1,0)</f>
        <v>0</v>
      </c>
      <c r="E81" s="72">
        <f>IF(qualitativ!E81=300500,1,0)</f>
        <v>0</v>
      </c>
      <c r="F81" s="72">
        <f t="shared" si="17"/>
        <v>0</v>
      </c>
      <c r="G81" s="72">
        <f>IF(qualitativ!F81="&gt;",1,0)</f>
        <v>0</v>
      </c>
      <c r="H81" s="72">
        <f>IF(qualitativ!G81="&gt;",1,0)</f>
        <v>0</v>
      </c>
      <c r="I81" s="72">
        <f>IF(qualitativ!H81="&lt;",1,0)</f>
        <v>0</v>
      </c>
      <c r="J81" s="72">
        <f t="shared" si="18"/>
        <v>0</v>
      </c>
      <c r="K81" s="72">
        <f>IF(qualitativ!I81=9900,1,0)</f>
        <v>0</v>
      </c>
      <c r="L81" s="72">
        <f>IF(qualitativ!J81=4600,1,0)</f>
        <v>0</v>
      </c>
      <c r="M81" s="72">
        <f>IF(qualitativ!K81=4000,1,0)</f>
        <v>0</v>
      </c>
      <c r="N81" s="72">
        <f t="shared" si="19"/>
        <v>0</v>
      </c>
      <c r="O81" s="72">
        <f>IF(qualitativ!L81=6999,1,0)</f>
        <v>0</v>
      </c>
      <c r="P81" s="72">
        <f>IF(qualitativ!M81=3490,1,0)</f>
        <v>0</v>
      </c>
      <c r="Q81" s="72">
        <f>IF(qualitativ!N81=3900,1,0)</f>
        <v>0</v>
      </c>
      <c r="R81" s="72">
        <f t="shared" si="20"/>
        <v>0</v>
      </c>
      <c r="S81" s="72">
        <f>IF(qualitativ!O81=7000,1,0)</f>
        <v>0</v>
      </c>
      <c r="T81" s="72">
        <f>IF(qualitativ!P81=5300,1,0)</f>
        <v>0</v>
      </c>
      <c r="U81" s="72">
        <f>IF(qualitativ!Q81=4080,1,0)</f>
        <v>0</v>
      </c>
      <c r="V81" s="72">
        <f>IF(qualitativ!R81=12500,1,0)</f>
        <v>0</v>
      </c>
      <c r="W81" s="72">
        <f t="shared" si="21"/>
        <v>0</v>
      </c>
      <c r="X81" s="72">
        <f>IF(qualitativ!S81=500,1,0)</f>
        <v>0</v>
      </c>
      <c r="Y81" s="72">
        <f>IF(qualitativ!T81=250,1,0)</f>
        <v>0</v>
      </c>
      <c r="Z81" s="72">
        <f>IF(qualitativ!U81=350,1,0)</f>
        <v>0</v>
      </c>
      <c r="AA81" s="72">
        <f>IF(qualitativ!V81=1500,1,0)</f>
        <v>0</v>
      </c>
      <c r="AB81" s="72">
        <f t="shared" si="22"/>
        <v>0</v>
      </c>
      <c r="AC81" s="72">
        <f>IF(qualitativ!W81=300,1,0)</f>
        <v>0</v>
      </c>
      <c r="AD81" s="72">
        <f>IF(qualitativ!X81=736,1,0)</f>
        <v>0</v>
      </c>
      <c r="AE81" s="72">
        <f>IF(qualitativ!Y81=699,1,0)</f>
        <v>0</v>
      </c>
      <c r="AF81" s="72">
        <f>IF(qualitativ!Z81=354,1,0)</f>
        <v>0</v>
      </c>
      <c r="AG81" s="72">
        <f t="shared" si="23"/>
        <v>0</v>
      </c>
      <c r="AH81" s="72">
        <f>IF(qualitativ!AA81=4500,1,0)</f>
        <v>0</v>
      </c>
      <c r="AI81" s="72">
        <f>IF(qualitativ!AB81=64000,1,0)</f>
        <v>0</v>
      </c>
      <c r="AJ81" s="72">
        <f>IF(qualitativ!AC81=2500,1,0)</f>
        <v>0</v>
      </c>
      <c r="AK81" s="72">
        <f>IF(qualitativ!AD81=49000,1,0)</f>
        <v>0</v>
      </c>
      <c r="AL81" s="72">
        <f t="shared" si="24"/>
        <v>0</v>
      </c>
      <c r="AM81" s="72">
        <f>IF(qualitativ!AE81=584,1,0)</f>
        <v>0</v>
      </c>
      <c r="AN81" s="72">
        <f>IF(qualitativ!AF81=1324,1,0)</f>
        <v>0</v>
      </c>
      <c r="AO81" s="72">
        <f t="shared" si="25"/>
        <v>0</v>
      </c>
      <c r="AP81" s="72">
        <f>IF(qualitativ!AG81=644,1,0)</f>
        <v>0</v>
      </c>
      <c r="AQ81" s="72">
        <f>IF(qualitativ!AH81=272,1,0)</f>
        <v>0</v>
      </c>
      <c r="AR81" s="72">
        <f t="shared" si="26"/>
        <v>0</v>
      </c>
      <c r="AS81" s="72">
        <f>IF(OR(qualitativ!AI81="35-4",qualitativ!AI81="35-4=31"),1,0)</f>
        <v>0</v>
      </c>
      <c r="AT81" s="72">
        <f>IF(qualitativ!AJ81=31,1,0)</f>
        <v>0</v>
      </c>
      <c r="AU81" s="72">
        <f t="shared" si="27"/>
        <v>0</v>
      </c>
      <c r="AV81" s="72">
        <f>IF(qualitativ!AK81=6,1,0)</f>
        <v>0</v>
      </c>
      <c r="AW81" s="72">
        <f>IF(qualitativ!AL81=80,1,0)</f>
        <v>0</v>
      </c>
      <c r="AX81" s="72">
        <f>IF(qualitativ!AM81=32,1,0)</f>
        <v>0</v>
      </c>
      <c r="AY81" s="72">
        <f>IF(qualitativ!AN81=63,1,0)</f>
        <v>0</v>
      </c>
      <c r="AZ81" s="72">
        <f>IF(AND(qualitativ!AO81=0,ISBLANK(qualitativ!AO81)=FALSE),1,0)</f>
        <v>0</v>
      </c>
      <c r="BA81" s="72">
        <f>IF(qualitativ!AP81=35,1,0)</f>
        <v>0</v>
      </c>
      <c r="BB81" s="72">
        <f t="shared" si="28"/>
        <v>0</v>
      </c>
      <c r="BC81" s="72">
        <f>IF(qualitativ!AQ81=8,1,0)</f>
        <v>0</v>
      </c>
      <c r="BD81" s="72">
        <f>IF(qualitativ!AR81=1,1,0)</f>
        <v>0</v>
      </c>
      <c r="BE81" s="72">
        <f>IF(qualitativ!AS81=7,1,0)</f>
        <v>0</v>
      </c>
      <c r="BF81" s="72">
        <f>IF(qualitativ!AT81=8,1,0)</f>
        <v>0</v>
      </c>
      <c r="BG81" s="72">
        <f>IF(qualitativ!AU81=6,1,0)</f>
        <v>0</v>
      </c>
      <c r="BH81" s="72">
        <f>IF(qualitativ!AV81=7,1,0)</f>
        <v>0</v>
      </c>
      <c r="BI81" s="72">
        <f t="shared" si="29"/>
        <v>0</v>
      </c>
      <c r="BJ81" s="72">
        <f>IF(qualitativ!AW81=35000,1,0)</f>
        <v>0</v>
      </c>
      <c r="BK81" s="72">
        <f>IF(qualitativ!AX81=1000,1,0)</f>
        <v>0</v>
      </c>
      <c r="BL81" s="72">
        <f>IF(qualitativ!AY81=600,1,0)</f>
        <v>0</v>
      </c>
      <c r="BM81" s="72">
        <f>IF(qualitativ!AZ81=600,1,0)</f>
        <v>0</v>
      </c>
      <c r="BN81" s="72">
        <f t="shared" si="30"/>
        <v>0</v>
      </c>
      <c r="BO81" s="72">
        <f>IF(OR(qualitativ!BA81="8*6",qualitativ!BA81="6*8",qualitativ!BA81="8*6=48",qualitativ!BA81="6*8=48"),1,0)</f>
        <v>0</v>
      </c>
      <c r="BP81" s="72">
        <f>IF(OR(qualitativ!BB81=3),1,0)</f>
        <v>0</v>
      </c>
      <c r="BQ81" s="72">
        <f>IF(OR(qualitativ!BC81=1),1,0)</f>
        <v>0</v>
      </c>
      <c r="BR81" s="72">
        <f>IF(OR(qualitativ!BD81=2),1,0)</f>
        <v>0</v>
      </c>
      <c r="BS81" s="72">
        <f t="shared" si="31"/>
        <v>0</v>
      </c>
      <c r="BT81" s="73">
        <f t="shared" si="32"/>
        <v>0</v>
      </c>
      <c r="BU81" s="74">
        <f t="shared" si="33"/>
        <v>0</v>
      </c>
      <c r="BV81" s="73">
        <f>COUNTIF(qualitativ!C81:BD81,999)</f>
        <v>0</v>
      </c>
    </row>
    <row r="82" spans="1:74" x14ac:dyDescent="0.2">
      <c r="A82" s="19">
        <f>qualitativ!A82</f>
        <v>0</v>
      </c>
      <c r="B82" s="19">
        <f>qualitativ!B82</f>
        <v>0</v>
      </c>
      <c r="C82" s="72">
        <f>IF(qualitativ!C82=5089,1,0)</f>
        <v>0</v>
      </c>
      <c r="D82" s="72">
        <f>IF(qualitativ!D82=43005,1,0)</f>
        <v>0</v>
      </c>
      <c r="E82" s="72">
        <f>IF(qualitativ!E82=300500,1,0)</f>
        <v>0</v>
      </c>
      <c r="F82" s="72">
        <f t="shared" si="17"/>
        <v>0</v>
      </c>
      <c r="G82" s="72">
        <f>IF(qualitativ!F82="&gt;",1,0)</f>
        <v>0</v>
      </c>
      <c r="H82" s="72">
        <f>IF(qualitativ!G82="&gt;",1,0)</f>
        <v>0</v>
      </c>
      <c r="I82" s="72">
        <f>IF(qualitativ!H82="&lt;",1,0)</f>
        <v>0</v>
      </c>
      <c r="J82" s="72">
        <f t="shared" si="18"/>
        <v>0</v>
      </c>
      <c r="K82" s="72">
        <f>IF(qualitativ!I82=9900,1,0)</f>
        <v>0</v>
      </c>
      <c r="L82" s="72">
        <f>IF(qualitativ!J82=4600,1,0)</f>
        <v>0</v>
      </c>
      <c r="M82" s="72">
        <f>IF(qualitativ!K82=4000,1,0)</f>
        <v>0</v>
      </c>
      <c r="N82" s="72">
        <f t="shared" si="19"/>
        <v>0</v>
      </c>
      <c r="O82" s="72">
        <f>IF(qualitativ!L82=6999,1,0)</f>
        <v>0</v>
      </c>
      <c r="P82" s="72">
        <f>IF(qualitativ!M82=3490,1,0)</f>
        <v>0</v>
      </c>
      <c r="Q82" s="72">
        <f>IF(qualitativ!N82=3900,1,0)</f>
        <v>0</v>
      </c>
      <c r="R82" s="72">
        <f t="shared" si="20"/>
        <v>0</v>
      </c>
      <c r="S82" s="72">
        <f>IF(qualitativ!O82=7000,1,0)</f>
        <v>0</v>
      </c>
      <c r="T82" s="72">
        <f>IF(qualitativ!P82=5300,1,0)</f>
        <v>0</v>
      </c>
      <c r="U82" s="72">
        <f>IF(qualitativ!Q82=4080,1,0)</f>
        <v>0</v>
      </c>
      <c r="V82" s="72">
        <f>IF(qualitativ!R82=12500,1,0)</f>
        <v>0</v>
      </c>
      <c r="W82" s="72">
        <f t="shared" si="21"/>
        <v>0</v>
      </c>
      <c r="X82" s="72">
        <f>IF(qualitativ!S82=500,1,0)</f>
        <v>0</v>
      </c>
      <c r="Y82" s="72">
        <f>IF(qualitativ!T82=250,1,0)</f>
        <v>0</v>
      </c>
      <c r="Z82" s="72">
        <f>IF(qualitativ!U82=350,1,0)</f>
        <v>0</v>
      </c>
      <c r="AA82" s="72">
        <f>IF(qualitativ!V82=1500,1,0)</f>
        <v>0</v>
      </c>
      <c r="AB82" s="72">
        <f t="shared" si="22"/>
        <v>0</v>
      </c>
      <c r="AC82" s="72">
        <f>IF(qualitativ!W82=300,1,0)</f>
        <v>0</v>
      </c>
      <c r="AD82" s="72">
        <f>IF(qualitativ!X82=736,1,0)</f>
        <v>0</v>
      </c>
      <c r="AE82" s="72">
        <f>IF(qualitativ!Y82=699,1,0)</f>
        <v>0</v>
      </c>
      <c r="AF82" s="72">
        <f>IF(qualitativ!Z82=354,1,0)</f>
        <v>0</v>
      </c>
      <c r="AG82" s="72">
        <f t="shared" si="23"/>
        <v>0</v>
      </c>
      <c r="AH82" s="72">
        <f>IF(qualitativ!AA82=4500,1,0)</f>
        <v>0</v>
      </c>
      <c r="AI82" s="72">
        <f>IF(qualitativ!AB82=64000,1,0)</f>
        <v>0</v>
      </c>
      <c r="AJ82" s="72">
        <f>IF(qualitativ!AC82=2500,1,0)</f>
        <v>0</v>
      </c>
      <c r="AK82" s="72">
        <f>IF(qualitativ!AD82=49000,1,0)</f>
        <v>0</v>
      </c>
      <c r="AL82" s="72">
        <f t="shared" si="24"/>
        <v>0</v>
      </c>
      <c r="AM82" s="72">
        <f>IF(qualitativ!AE82=584,1,0)</f>
        <v>0</v>
      </c>
      <c r="AN82" s="72">
        <f>IF(qualitativ!AF82=1324,1,0)</f>
        <v>0</v>
      </c>
      <c r="AO82" s="72">
        <f t="shared" si="25"/>
        <v>0</v>
      </c>
      <c r="AP82" s="72">
        <f>IF(qualitativ!AG82=644,1,0)</f>
        <v>0</v>
      </c>
      <c r="AQ82" s="72">
        <f>IF(qualitativ!AH82=272,1,0)</f>
        <v>0</v>
      </c>
      <c r="AR82" s="72">
        <f t="shared" si="26"/>
        <v>0</v>
      </c>
      <c r="AS82" s="72">
        <f>IF(OR(qualitativ!AI82="35-4",qualitativ!AI82="35-4=31"),1,0)</f>
        <v>0</v>
      </c>
      <c r="AT82" s="72">
        <f>IF(qualitativ!AJ82=31,1,0)</f>
        <v>0</v>
      </c>
      <c r="AU82" s="72">
        <f t="shared" si="27"/>
        <v>0</v>
      </c>
      <c r="AV82" s="72">
        <f>IF(qualitativ!AK82=6,1,0)</f>
        <v>0</v>
      </c>
      <c r="AW82" s="72">
        <f>IF(qualitativ!AL82=80,1,0)</f>
        <v>0</v>
      </c>
      <c r="AX82" s="72">
        <f>IF(qualitativ!AM82=32,1,0)</f>
        <v>0</v>
      </c>
      <c r="AY82" s="72">
        <f>IF(qualitativ!AN82=63,1,0)</f>
        <v>0</v>
      </c>
      <c r="AZ82" s="72">
        <f>IF(AND(qualitativ!AO82=0,ISBLANK(qualitativ!AO82)=FALSE),1,0)</f>
        <v>0</v>
      </c>
      <c r="BA82" s="72">
        <f>IF(qualitativ!AP82=35,1,0)</f>
        <v>0</v>
      </c>
      <c r="BB82" s="72">
        <f t="shared" si="28"/>
        <v>0</v>
      </c>
      <c r="BC82" s="72">
        <f>IF(qualitativ!AQ82=8,1,0)</f>
        <v>0</v>
      </c>
      <c r="BD82" s="72">
        <f>IF(qualitativ!AR82=1,1,0)</f>
        <v>0</v>
      </c>
      <c r="BE82" s="72">
        <f>IF(qualitativ!AS82=7,1,0)</f>
        <v>0</v>
      </c>
      <c r="BF82" s="72">
        <f>IF(qualitativ!AT82=8,1,0)</f>
        <v>0</v>
      </c>
      <c r="BG82" s="72">
        <f>IF(qualitativ!AU82=6,1,0)</f>
        <v>0</v>
      </c>
      <c r="BH82" s="72">
        <f>IF(qualitativ!AV82=7,1,0)</f>
        <v>0</v>
      </c>
      <c r="BI82" s="72">
        <f t="shared" si="29"/>
        <v>0</v>
      </c>
      <c r="BJ82" s="72">
        <f>IF(qualitativ!AW82=35000,1,0)</f>
        <v>0</v>
      </c>
      <c r="BK82" s="72">
        <f>IF(qualitativ!AX82=1000,1,0)</f>
        <v>0</v>
      </c>
      <c r="BL82" s="72">
        <f>IF(qualitativ!AY82=600,1,0)</f>
        <v>0</v>
      </c>
      <c r="BM82" s="72">
        <f>IF(qualitativ!AZ82=600,1,0)</f>
        <v>0</v>
      </c>
      <c r="BN82" s="72">
        <f t="shared" si="30"/>
        <v>0</v>
      </c>
      <c r="BO82" s="72">
        <f>IF(OR(qualitativ!BA82="8*6",qualitativ!BA82="6*8",qualitativ!BA82="8*6=48",qualitativ!BA82="6*8=48"),1,0)</f>
        <v>0</v>
      </c>
      <c r="BP82" s="72">
        <f>IF(OR(qualitativ!BB82=3),1,0)</f>
        <v>0</v>
      </c>
      <c r="BQ82" s="72">
        <f>IF(OR(qualitativ!BC82=1),1,0)</f>
        <v>0</v>
      </c>
      <c r="BR82" s="72">
        <f>IF(OR(qualitativ!BD82=2),1,0)</f>
        <v>0</v>
      </c>
      <c r="BS82" s="72">
        <f t="shared" si="31"/>
        <v>0</v>
      </c>
      <c r="BT82" s="73">
        <f t="shared" si="32"/>
        <v>0</v>
      </c>
      <c r="BU82" s="74">
        <f t="shared" si="33"/>
        <v>0</v>
      </c>
      <c r="BV82" s="73">
        <f>COUNTIF(qualitativ!C82:BD82,999)</f>
        <v>0</v>
      </c>
    </row>
    <row r="83" spans="1:74" x14ac:dyDescent="0.2">
      <c r="A83" s="19">
        <f>qualitativ!A83</f>
        <v>0</v>
      </c>
      <c r="B83" s="19">
        <f>qualitativ!B83</f>
        <v>0</v>
      </c>
      <c r="C83" s="72">
        <f>IF(qualitativ!C83=5089,1,0)</f>
        <v>0</v>
      </c>
      <c r="D83" s="72">
        <f>IF(qualitativ!D83=43005,1,0)</f>
        <v>0</v>
      </c>
      <c r="E83" s="72">
        <f>IF(qualitativ!E83=300500,1,0)</f>
        <v>0</v>
      </c>
      <c r="F83" s="72">
        <f t="shared" si="17"/>
        <v>0</v>
      </c>
      <c r="G83" s="72">
        <f>IF(qualitativ!F83="&gt;",1,0)</f>
        <v>0</v>
      </c>
      <c r="H83" s="72">
        <f>IF(qualitativ!G83="&gt;",1,0)</f>
        <v>0</v>
      </c>
      <c r="I83" s="72">
        <f>IF(qualitativ!H83="&lt;",1,0)</f>
        <v>0</v>
      </c>
      <c r="J83" s="72">
        <f t="shared" si="18"/>
        <v>0</v>
      </c>
      <c r="K83" s="72">
        <f>IF(qualitativ!I83=9900,1,0)</f>
        <v>0</v>
      </c>
      <c r="L83" s="72">
        <f>IF(qualitativ!J83=4600,1,0)</f>
        <v>0</v>
      </c>
      <c r="M83" s="72">
        <f>IF(qualitativ!K83=4000,1,0)</f>
        <v>0</v>
      </c>
      <c r="N83" s="72">
        <f t="shared" si="19"/>
        <v>0</v>
      </c>
      <c r="O83" s="72">
        <f>IF(qualitativ!L83=6999,1,0)</f>
        <v>0</v>
      </c>
      <c r="P83" s="72">
        <f>IF(qualitativ!M83=3490,1,0)</f>
        <v>0</v>
      </c>
      <c r="Q83" s="72">
        <f>IF(qualitativ!N83=3900,1,0)</f>
        <v>0</v>
      </c>
      <c r="R83" s="72">
        <f t="shared" si="20"/>
        <v>0</v>
      </c>
      <c r="S83" s="72">
        <f>IF(qualitativ!O83=7000,1,0)</f>
        <v>0</v>
      </c>
      <c r="T83" s="72">
        <f>IF(qualitativ!P83=5300,1,0)</f>
        <v>0</v>
      </c>
      <c r="U83" s="72">
        <f>IF(qualitativ!Q83=4080,1,0)</f>
        <v>0</v>
      </c>
      <c r="V83" s="72">
        <f>IF(qualitativ!R83=12500,1,0)</f>
        <v>0</v>
      </c>
      <c r="W83" s="72">
        <f t="shared" si="21"/>
        <v>0</v>
      </c>
      <c r="X83" s="72">
        <f>IF(qualitativ!S83=500,1,0)</f>
        <v>0</v>
      </c>
      <c r="Y83" s="72">
        <f>IF(qualitativ!T83=250,1,0)</f>
        <v>0</v>
      </c>
      <c r="Z83" s="72">
        <f>IF(qualitativ!U83=350,1,0)</f>
        <v>0</v>
      </c>
      <c r="AA83" s="72">
        <f>IF(qualitativ!V83=1500,1,0)</f>
        <v>0</v>
      </c>
      <c r="AB83" s="72">
        <f t="shared" si="22"/>
        <v>0</v>
      </c>
      <c r="AC83" s="72">
        <f>IF(qualitativ!W83=300,1,0)</f>
        <v>0</v>
      </c>
      <c r="AD83" s="72">
        <f>IF(qualitativ!X83=736,1,0)</f>
        <v>0</v>
      </c>
      <c r="AE83" s="72">
        <f>IF(qualitativ!Y83=699,1,0)</f>
        <v>0</v>
      </c>
      <c r="AF83" s="72">
        <f>IF(qualitativ!Z83=354,1,0)</f>
        <v>0</v>
      </c>
      <c r="AG83" s="72">
        <f t="shared" si="23"/>
        <v>0</v>
      </c>
      <c r="AH83" s="72">
        <f>IF(qualitativ!AA83=4500,1,0)</f>
        <v>0</v>
      </c>
      <c r="AI83" s="72">
        <f>IF(qualitativ!AB83=64000,1,0)</f>
        <v>0</v>
      </c>
      <c r="AJ83" s="72">
        <f>IF(qualitativ!AC83=2500,1,0)</f>
        <v>0</v>
      </c>
      <c r="AK83" s="72">
        <f>IF(qualitativ!AD83=49000,1,0)</f>
        <v>0</v>
      </c>
      <c r="AL83" s="72">
        <f t="shared" si="24"/>
        <v>0</v>
      </c>
      <c r="AM83" s="72">
        <f>IF(qualitativ!AE83=584,1,0)</f>
        <v>0</v>
      </c>
      <c r="AN83" s="72">
        <f>IF(qualitativ!AF83=1324,1,0)</f>
        <v>0</v>
      </c>
      <c r="AO83" s="72">
        <f t="shared" si="25"/>
        <v>0</v>
      </c>
      <c r="AP83" s="72">
        <f>IF(qualitativ!AG83=644,1,0)</f>
        <v>0</v>
      </c>
      <c r="AQ83" s="72">
        <f>IF(qualitativ!AH83=272,1,0)</f>
        <v>0</v>
      </c>
      <c r="AR83" s="72">
        <f t="shared" si="26"/>
        <v>0</v>
      </c>
      <c r="AS83" s="72">
        <f>IF(OR(qualitativ!AI83="35-4",qualitativ!AI83="35-4=31"),1,0)</f>
        <v>0</v>
      </c>
      <c r="AT83" s="72">
        <f>IF(qualitativ!AJ83=31,1,0)</f>
        <v>0</v>
      </c>
      <c r="AU83" s="72">
        <f t="shared" si="27"/>
        <v>0</v>
      </c>
      <c r="AV83" s="72">
        <f>IF(qualitativ!AK83=6,1,0)</f>
        <v>0</v>
      </c>
      <c r="AW83" s="72">
        <f>IF(qualitativ!AL83=80,1,0)</f>
        <v>0</v>
      </c>
      <c r="AX83" s="72">
        <f>IF(qualitativ!AM83=32,1,0)</f>
        <v>0</v>
      </c>
      <c r="AY83" s="72">
        <f>IF(qualitativ!AN83=63,1,0)</f>
        <v>0</v>
      </c>
      <c r="AZ83" s="72">
        <f>IF(AND(qualitativ!AO83=0,ISBLANK(qualitativ!AO83)=FALSE),1,0)</f>
        <v>0</v>
      </c>
      <c r="BA83" s="72">
        <f>IF(qualitativ!AP83=35,1,0)</f>
        <v>0</v>
      </c>
      <c r="BB83" s="72">
        <f t="shared" si="28"/>
        <v>0</v>
      </c>
      <c r="BC83" s="72">
        <f>IF(qualitativ!AQ83=8,1,0)</f>
        <v>0</v>
      </c>
      <c r="BD83" s="72">
        <f>IF(qualitativ!AR83=1,1,0)</f>
        <v>0</v>
      </c>
      <c r="BE83" s="72">
        <f>IF(qualitativ!AS83=7,1,0)</f>
        <v>0</v>
      </c>
      <c r="BF83" s="72">
        <f>IF(qualitativ!AT83=8,1,0)</f>
        <v>0</v>
      </c>
      <c r="BG83" s="72">
        <f>IF(qualitativ!AU83=6,1,0)</f>
        <v>0</v>
      </c>
      <c r="BH83" s="72">
        <f>IF(qualitativ!AV83=7,1,0)</f>
        <v>0</v>
      </c>
      <c r="BI83" s="72">
        <f t="shared" si="29"/>
        <v>0</v>
      </c>
      <c r="BJ83" s="72">
        <f>IF(qualitativ!AW83=35000,1,0)</f>
        <v>0</v>
      </c>
      <c r="BK83" s="72">
        <f>IF(qualitativ!AX83=1000,1,0)</f>
        <v>0</v>
      </c>
      <c r="BL83" s="72">
        <f>IF(qualitativ!AY83=600,1,0)</f>
        <v>0</v>
      </c>
      <c r="BM83" s="72">
        <f>IF(qualitativ!AZ83=600,1,0)</f>
        <v>0</v>
      </c>
      <c r="BN83" s="72">
        <f t="shared" si="30"/>
        <v>0</v>
      </c>
      <c r="BO83" s="72">
        <f>IF(OR(qualitativ!BA83="8*6",qualitativ!BA83="6*8",qualitativ!BA83="8*6=48",qualitativ!BA83="6*8=48"),1,0)</f>
        <v>0</v>
      </c>
      <c r="BP83" s="72">
        <f>IF(OR(qualitativ!BB83=3),1,0)</f>
        <v>0</v>
      </c>
      <c r="BQ83" s="72">
        <f>IF(OR(qualitativ!BC83=1),1,0)</f>
        <v>0</v>
      </c>
      <c r="BR83" s="72">
        <f>IF(OR(qualitativ!BD83=2),1,0)</f>
        <v>0</v>
      </c>
      <c r="BS83" s="72">
        <f t="shared" si="31"/>
        <v>0</v>
      </c>
      <c r="BT83" s="73">
        <f t="shared" si="32"/>
        <v>0</v>
      </c>
      <c r="BU83" s="74">
        <f t="shared" si="33"/>
        <v>0</v>
      </c>
      <c r="BV83" s="73">
        <f>COUNTIF(qualitativ!C83:BD83,999)</f>
        <v>0</v>
      </c>
    </row>
    <row r="84" spans="1:74" x14ac:dyDescent="0.2">
      <c r="A84" s="19">
        <f>qualitativ!A84</f>
        <v>0</v>
      </c>
      <c r="B84" s="19">
        <f>qualitativ!B84</f>
        <v>0</v>
      </c>
      <c r="C84" s="72">
        <f>IF(qualitativ!C84=5089,1,0)</f>
        <v>0</v>
      </c>
      <c r="D84" s="72">
        <f>IF(qualitativ!D84=43005,1,0)</f>
        <v>0</v>
      </c>
      <c r="E84" s="72">
        <f>IF(qualitativ!E84=300500,1,0)</f>
        <v>0</v>
      </c>
      <c r="F84" s="72">
        <f t="shared" si="17"/>
        <v>0</v>
      </c>
      <c r="G84" s="72">
        <f>IF(qualitativ!F84="&gt;",1,0)</f>
        <v>0</v>
      </c>
      <c r="H84" s="72">
        <f>IF(qualitativ!G84="&gt;",1,0)</f>
        <v>0</v>
      </c>
      <c r="I84" s="72">
        <f>IF(qualitativ!H84="&lt;",1,0)</f>
        <v>0</v>
      </c>
      <c r="J84" s="72">
        <f t="shared" si="18"/>
        <v>0</v>
      </c>
      <c r="K84" s="72">
        <f>IF(qualitativ!I84=9900,1,0)</f>
        <v>0</v>
      </c>
      <c r="L84" s="72">
        <f>IF(qualitativ!J84=4600,1,0)</f>
        <v>0</v>
      </c>
      <c r="M84" s="72">
        <f>IF(qualitativ!K84=4000,1,0)</f>
        <v>0</v>
      </c>
      <c r="N84" s="72">
        <f t="shared" si="19"/>
        <v>0</v>
      </c>
      <c r="O84" s="72">
        <f>IF(qualitativ!L84=6999,1,0)</f>
        <v>0</v>
      </c>
      <c r="P84" s="72">
        <f>IF(qualitativ!M84=3490,1,0)</f>
        <v>0</v>
      </c>
      <c r="Q84" s="72">
        <f>IF(qualitativ!N84=3900,1,0)</f>
        <v>0</v>
      </c>
      <c r="R84" s="72">
        <f t="shared" si="20"/>
        <v>0</v>
      </c>
      <c r="S84" s="72">
        <f>IF(qualitativ!O84=7000,1,0)</f>
        <v>0</v>
      </c>
      <c r="T84" s="72">
        <f>IF(qualitativ!P84=5300,1,0)</f>
        <v>0</v>
      </c>
      <c r="U84" s="72">
        <f>IF(qualitativ!Q84=4080,1,0)</f>
        <v>0</v>
      </c>
      <c r="V84" s="72">
        <f>IF(qualitativ!R84=12500,1,0)</f>
        <v>0</v>
      </c>
      <c r="W84" s="72">
        <f t="shared" si="21"/>
        <v>0</v>
      </c>
      <c r="X84" s="72">
        <f>IF(qualitativ!S84=500,1,0)</f>
        <v>0</v>
      </c>
      <c r="Y84" s="72">
        <f>IF(qualitativ!T84=250,1,0)</f>
        <v>0</v>
      </c>
      <c r="Z84" s="72">
        <f>IF(qualitativ!U84=350,1,0)</f>
        <v>0</v>
      </c>
      <c r="AA84" s="72">
        <f>IF(qualitativ!V84=1500,1,0)</f>
        <v>0</v>
      </c>
      <c r="AB84" s="72">
        <f t="shared" si="22"/>
        <v>0</v>
      </c>
      <c r="AC84" s="72">
        <f>IF(qualitativ!W84=300,1,0)</f>
        <v>0</v>
      </c>
      <c r="AD84" s="72">
        <f>IF(qualitativ!X84=736,1,0)</f>
        <v>0</v>
      </c>
      <c r="AE84" s="72">
        <f>IF(qualitativ!Y84=699,1,0)</f>
        <v>0</v>
      </c>
      <c r="AF84" s="72">
        <f>IF(qualitativ!Z84=354,1,0)</f>
        <v>0</v>
      </c>
      <c r="AG84" s="72">
        <f t="shared" si="23"/>
        <v>0</v>
      </c>
      <c r="AH84" s="72">
        <f>IF(qualitativ!AA84=4500,1,0)</f>
        <v>0</v>
      </c>
      <c r="AI84" s="72">
        <f>IF(qualitativ!AB84=64000,1,0)</f>
        <v>0</v>
      </c>
      <c r="AJ84" s="72">
        <f>IF(qualitativ!AC84=2500,1,0)</f>
        <v>0</v>
      </c>
      <c r="AK84" s="72">
        <f>IF(qualitativ!AD84=49000,1,0)</f>
        <v>0</v>
      </c>
      <c r="AL84" s="72">
        <f t="shared" si="24"/>
        <v>0</v>
      </c>
      <c r="AM84" s="72">
        <f>IF(qualitativ!AE84=584,1,0)</f>
        <v>0</v>
      </c>
      <c r="AN84" s="72">
        <f>IF(qualitativ!AF84=1324,1,0)</f>
        <v>0</v>
      </c>
      <c r="AO84" s="72">
        <f t="shared" si="25"/>
        <v>0</v>
      </c>
      <c r="AP84" s="72">
        <f>IF(qualitativ!AG84=644,1,0)</f>
        <v>0</v>
      </c>
      <c r="AQ84" s="72">
        <f>IF(qualitativ!AH84=272,1,0)</f>
        <v>0</v>
      </c>
      <c r="AR84" s="72">
        <f t="shared" si="26"/>
        <v>0</v>
      </c>
      <c r="AS84" s="72">
        <f>IF(OR(qualitativ!AI84="35-4",qualitativ!AI84="35-4=31"),1,0)</f>
        <v>0</v>
      </c>
      <c r="AT84" s="72">
        <f>IF(qualitativ!AJ84=31,1,0)</f>
        <v>0</v>
      </c>
      <c r="AU84" s="72">
        <f t="shared" si="27"/>
        <v>0</v>
      </c>
      <c r="AV84" s="72">
        <f>IF(qualitativ!AK84=6,1,0)</f>
        <v>0</v>
      </c>
      <c r="AW84" s="72">
        <f>IF(qualitativ!AL84=80,1,0)</f>
        <v>0</v>
      </c>
      <c r="AX84" s="72">
        <f>IF(qualitativ!AM84=32,1,0)</f>
        <v>0</v>
      </c>
      <c r="AY84" s="72">
        <f>IF(qualitativ!AN84=63,1,0)</f>
        <v>0</v>
      </c>
      <c r="AZ84" s="72">
        <f>IF(AND(qualitativ!AO84=0,ISBLANK(qualitativ!AO84)=FALSE),1,0)</f>
        <v>0</v>
      </c>
      <c r="BA84" s="72">
        <f>IF(qualitativ!AP84=35,1,0)</f>
        <v>0</v>
      </c>
      <c r="BB84" s="72">
        <f t="shared" si="28"/>
        <v>0</v>
      </c>
      <c r="BC84" s="72">
        <f>IF(qualitativ!AQ84=8,1,0)</f>
        <v>0</v>
      </c>
      <c r="BD84" s="72">
        <f>IF(qualitativ!AR84=1,1,0)</f>
        <v>0</v>
      </c>
      <c r="BE84" s="72">
        <f>IF(qualitativ!AS84=7,1,0)</f>
        <v>0</v>
      </c>
      <c r="BF84" s="72">
        <f>IF(qualitativ!AT84=8,1,0)</f>
        <v>0</v>
      </c>
      <c r="BG84" s="72">
        <f>IF(qualitativ!AU84=6,1,0)</f>
        <v>0</v>
      </c>
      <c r="BH84" s="72">
        <f>IF(qualitativ!AV84=7,1,0)</f>
        <v>0</v>
      </c>
      <c r="BI84" s="72">
        <f t="shared" si="29"/>
        <v>0</v>
      </c>
      <c r="BJ84" s="72">
        <f>IF(qualitativ!AW84=35000,1,0)</f>
        <v>0</v>
      </c>
      <c r="BK84" s="72">
        <f>IF(qualitativ!AX84=1000,1,0)</f>
        <v>0</v>
      </c>
      <c r="BL84" s="72">
        <f>IF(qualitativ!AY84=600,1,0)</f>
        <v>0</v>
      </c>
      <c r="BM84" s="72">
        <f>IF(qualitativ!AZ84=600,1,0)</f>
        <v>0</v>
      </c>
      <c r="BN84" s="72">
        <f t="shared" si="30"/>
        <v>0</v>
      </c>
      <c r="BO84" s="72">
        <f>IF(OR(qualitativ!BA84="8*6",qualitativ!BA84="6*8",qualitativ!BA84="8*6=48",qualitativ!BA84="6*8=48"),1,0)</f>
        <v>0</v>
      </c>
      <c r="BP84" s="72">
        <f>IF(OR(qualitativ!BB84=3),1,0)</f>
        <v>0</v>
      </c>
      <c r="BQ84" s="72">
        <f>IF(OR(qualitativ!BC84=1),1,0)</f>
        <v>0</v>
      </c>
      <c r="BR84" s="72">
        <f>IF(OR(qualitativ!BD84=2),1,0)</f>
        <v>0</v>
      </c>
      <c r="BS84" s="72">
        <f t="shared" si="31"/>
        <v>0</v>
      </c>
      <c r="BT84" s="73">
        <f t="shared" si="32"/>
        <v>0</v>
      </c>
      <c r="BU84" s="74">
        <f t="shared" si="33"/>
        <v>0</v>
      </c>
      <c r="BV84" s="73">
        <f>COUNTIF(qualitativ!C84:BD84,999)</f>
        <v>0</v>
      </c>
    </row>
    <row r="85" spans="1:74" x14ac:dyDescent="0.2">
      <c r="A85" s="19">
        <f>qualitativ!A85</f>
        <v>0</v>
      </c>
      <c r="B85" s="19">
        <f>qualitativ!B85</f>
        <v>0</v>
      </c>
      <c r="C85" s="72">
        <f>IF(qualitativ!C85=5089,1,0)</f>
        <v>0</v>
      </c>
      <c r="D85" s="72">
        <f>IF(qualitativ!D85=43005,1,0)</f>
        <v>0</v>
      </c>
      <c r="E85" s="72">
        <f>IF(qualitativ!E85=300500,1,0)</f>
        <v>0</v>
      </c>
      <c r="F85" s="72">
        <f t="shared" si="17"/>
        <v>0</v>
      </c>
      <c r="G85" s="72">
        <f>IF(qualitativ!F85="&gt;",1,0)</f>
        <v>0</v>
      </c>
      <c r="H85" s="72">
        <f>IF(qualitativ!G85="&gt;",1,0)</f>
        <v>0</v>
      </c>
      <c r="I85" s="72">
        <f>IF(qualitativ!H85="&lt;",1,0)</f>
        <v>0</v>
      </c>
      <c r="J85" s="72">
        <f t="shared" si="18"/>
        <v>0</v>
      </c>
      <c r="K85" s="72">
        <f>IF(qualitativ!I85=9900,1,0)</f>
        <v>0</v>
      </c>
      <c r="L85" s="72">
        <f>IF(qualitativ!J85=4600,1,0)</f>
        <v>0</v>
      </c>
      <c r="M85" s="72">
        <f>IF(qualitativ!K85=4000,1,0)</f>
        <v>0</v>
      </c>
      <c r="N85" s="72">
        <f t="shared" si="19"/>
        <v>0</v>
      </c>
      <c r="O85" s="72">
        <f>IF(qualitativ!L85=6999,1,0)</f>
        <v>0</v>
      </c>
      <c r="P85" s="72">
        <f>IF(qualitativ!M85=3490,1,0)</f>
        <v>0</v>
      </c>
      <c r="Q85" s="72">
        <f>IF(qualitativ!N85=3900,1,0)</f>
        <v>0</v>
      </c>
      <c r="R85" s="72">
        <f t="shared" si="20"/>
        <v>0</v>
      </c>
      <c r="S85" s="72">
        <f>IF(qualitativ!O85=7000,1,0)</f>
        <v>0</v>
      </c>
      <c r="T85" s="72">
        <f>IF(qualitativ!P85=5300,1,0)</f>
        <v>0</v>
      </c>
      <c r="U85" s="72">
        <f>IF(qualitativ!Q85=4080,1,0)</f>
        <v>0</v>
      </c>
      <c r="V85" s="72">
        <f>IF(qualitativ!R85=12500,1,0)</f>
        <v>0</v>
      </c>
      <c r="W85" s="72">
        <f t="shared" si="21"/>
        <v>0</v>
      </c>
      <c r="X85" s="72">
        <f>IF(qualitativ!S85=500,1,0)</f>
        <v>0</v>
      </c>
      <c r="Y85" s="72">
        <f>IF(qualitativ!T85=250,1,0)</f>
        <v>0</v>
      </c>
      <c r="Z85" s="72">
        <f>IF(qualitativ!U85=350,1,0)</f>
        <v>0</v>
      </c>
      <c r="AA85" s="72">
        <f>IF(qualitativ!V85=1500,1,0)</f>
        <v>0</v>
      </c>
      <c r="AB85" s="72">
        <f t="shared" si="22"/>
        <v>0</v>
      </c>
      <c r="AC85" s="72">
        <f>IF(qualitativ!W85=300,1,0)</f>
        <v>0</v>
      </c>
      <c r="AD85" s="72">
        <f>IF(qualitativ!X85=736,1,0)</f>
        <v>0</v>
      </c>
      <c r="AE85" s="72">
        <f>IF(qualitativ!Y85=699,1,0)</f>
        <v>0</v>
      </c>
      <c r="AF85" s="72">
        <f>IF(qualitativ!Z85=354,1,0)</f>
        <v>0</v>
      </c>
      <c r="AG85" s="72">
        <f t="shared" si="23"/>
        <v>0</v>
      </c>
      <c r="AH85" s="72">
        <f>IF(qualitativ!AA85=4500,1,0)</f>
        <v>0</v>
      </c>
      <c r="AI85" s="72">
        <f>IF(qualitativ!AB85=64000,1,0)</f>
        <v>0</v>
      </c>
      <c r="AJ85" s="72">
        <f>IF(qualitativ!AC85=2500,1,0)</f>
        <v>0</v>
      </c>
      <c r="AK85" s="72">
        <f>IF(qualitativ!AD85=49000,1,0)</f>
        <v>0</v>
      </c>
      <c r="AL85" s="72">
        <f t="shared" si="24"/>
        <v>0</v>
      </c>
      <c r="AM85" s="72">
        <f>IF(qualitativ!AE85=584,1,0)</f>
        <v>0</v>
      </c>
      <c r="AN85" s="72">
        <f>IF(qualitativ!AF85=1324,1,0)</f>
        <v>0</v>
      </c>
      <c r="AO85" s="72">
        <f t="shared" si="25"/>
        <v>0</v>
      </c>
      <c r="AP85" s="72">
        <f>IF(qualitativ!AG85=644,1,0)</f>
        <v>0</v>
      </c>
      <c r="AQ85" s="72">
        <f>IF(qualitativ!AH85=272,1,0)</f>
        <v>0</v>
      </c>
      <c r="AR85" s="72">
        <f t="shared" si="26"/>
        <v>0</v>
      </c>
      <c r="AS85" s="72">
        <f>IF(OR(qualitativ!AI85="35-4",qualitativ!AI85="35-4=31"),1,0)</f>
        <v>0</v>
      </c>
      <c r="AT85" s="72">
        <f>IF(qualitativ!AJ85=31,1,0)</f>
        <v>0</v>
      </c>
      <c r="AU85" s="72">
        <f t="shared" si="27"/>
        <v>0</v>
      </c>
      <c r="AV85" s="72">
        <f>IF(qualitativ!AK85=6,1,0)</f>
        <v>0</v>
      </c>
      <c r="AW85" s="72">
        <f>IF(qualitativ!AL85=80,1,0)</f>
        <v>0</v>
      </c>
      <c r="AX85" s="72">
        <f>IF(qualitativ!AM85=32,1,0)</f>
        <v>0</v>
      </c>
      <c r="AY85" s="72">
        <f>IF(qualitativ!AN85=63,1,0)</f>
        <v>0</v>
      </c>
      <c r="AZ85" s="72">
        <f>IF(AND(qualitativ!AO85=0,ISBLANK(qualitativ!AO85)=FALSE),1,0)</f>
        <v>0</v>
      </c>
      <c r="BA85" s="72">
        <f>IF(qualitativ!AP85=35,1,0)</f>
        <v>0</v>
      </c>
      <c r="BB85" s="72">
        <f t="shared" si="28"/>
        <v>0</v>
      </c>
      <c r="BC85" s="72">
        <f>IF(qualitativ!AQ85=8,1,0)</f>
        <v>0</v>
      </c>
      <c r="BD85" s="72">
        <f>IF(qualitativ!AR85=1,1,0)</f>
        <v>0</v>
      </c>
      <c r="BE85" s="72">
        <f>IF(qualitativ!AS85=7,1,0)</f>
        <v>0</v>
      </c>
      <c r="BF85" s="72">
        <f>IF(qualitativ!AT85=8,1,0)</f>
        <v>0</v>
      </c>
      <c r="BG85" s="72">
        <f>IF(qualitativ!AU85=6,1,0)</f>
        <v>0</v>
      </c>
      <c r="BH85" s="72">
        <f>IF(qualitativ!AV85=7,1,0)</f>
        <v>0</v>
      </c>
      <c r="BI85" s="72">
        <f t="shared" si="29"/>
        <v>0</v>
      </c>
      <c r="BJ85" s="72">
        <f>IF(qualitativ!AW85=35000,1,0)</f>
        <v>0</v>
      </c>
      <c r="BK85" s="72">
        <f>IF(qualitativ!AX85=1000,1,0)</f>
        <v>0</v>
      </c>
      <c r="BL85" s="72">
        <f>IF(qualitativ!AY85=600,1,0)</f>
        <v>0</v>
      </c>
      <c r="BM85" s="72">
        <f>IF(qualitativ!AZ85=600,1,0)</f>
        <v>0</v>
      </c>
      <c r="BN85" s="72">
        <f t="shared" si="30"/>
        <v>0</v>
      </c>
      <c r="BO85" s="72">
        <f>IF(OR(qualitativ!BA85="8*6",qualitativ!BA85="6*8",qualitativ!BA85="8*6=48",qualitativ!BA85="6*8=48"),1,0)</f>
        <v>0</v>
      </c>
      <c r="BP85" s="72">
        <f>IF(OR(qualitativ!BB85=3),1,0)</f>
        <v>0</v>
      </c>
      <c r="BQ85" s="72">
        <f>IF(OR(qualitativ!BC85=1),1,0)</f>
        <v>0</v>
      </c>
      <c r="BR85" s="72">
        <f>IF(OR(qualitativ!BD85=2),1,0)</f>
        <v>0</v>
      </c>
      <c r="BS85" s="72">
        <f t="shared" si="31"/>
        <v>0</v>
      </c>
      <c r="BT85" s="73">
        <f t="shared" si="32"/>
        <v>0</v>
      </c>
      <c r="BU85" s="74">
        <f t="shared" si="33"/>
        <v>0</v>
      </c>
      <c r="BV85" s="73">
        <f>COUNTIF(qualitativ!C85:BD85,999)</f>
        <v>0</v>
      </c>
    </row>
    <row r="86" spans="1:74" x14ac:dyDescent="0.2">
      <c r="A86" s="19">
        <f>qualitativ!A86</f>
        <v>0</v>
      </c>
      <c r="B86" s="19">
        <f>qualitativ!B86</f>
        <v>0</v>
      </c>
      <c r="C86" s="72">
        <f>IF(qualitativ!C86=5089,1,0)</f>
        <v>0</v>
      </c>
      <c r="D86" s="72">
        <f>IF(qualitativ!D86=43005,1,0)</f>
        <v>0</v>
      </c>
      <c r="E86" s="72">
        <f>IF(qualitativ!E86=300500,1,0)</f>
        <v>0</v>
      </c>
      <c r="F86" s="72">
        <f t="shared" si="17"/>
        <v>0</v>
      </c>
      <c r="G86" s="72">
        <f>IF(qualitativ!F86="&gt;",1,0)</f>
        <v>0</v>
      </c>
      <c r="H86" s="72">
        <f>IF(qualitativ!G86="&gt;",1,0)</f>
        <v>0</v>
      </c>
      <c r="I86" s="72">
        <f>IF(qualitativ!H86="&lt;",1,0)</f>
        <v>0</v>
      </c>
      <c r="J86" s="72">
        <f t="shared" si="18"/>
        <v>0</v>
      </c>
      <c r="K86" s="72">
        <f>IF(qualitativ!I86=9900,1,0)</f>
        <v>0</v>
      </c>
      <c r="L86" s="72">
        <f>IF(qualitativ!J86=4600,1,0)</f>
        <v>0</v>
      </c>
      <c r="M86" s="72">
        <f>IF(qualitativ!K86=4000,1,0)</f>
        <v>0</v>
      </c>
      <c r="N86" s="72">
        <f t="shared" si="19"/>
        <v>0</v>
      </c>
      <c r="O86" s="72">
        <f>IF(qualitativ!L86=6999,1,0)</f>
        <v>0</v>
      </c>
      <c r="P86" s="72">
        <f>IF(qualitativ!M86=3490,1,0)</f>
        <v>0</v>
      </c>
      <c r="Q86" s="72">
        <f>IF(qualitativ!N86=3900,1,0)</f>
        <v>0</v>
      </c>
      <c r="R86" s="72">
        <f t="shared" si="20"/>
        <v>0</v>
      </c>
      <c r="S86" s="72">
        <f>IF(qualitativ!O86=7000,1,0)</f>
        <v>0</v>
      </c>
      <c r="T86" s="72">
        <f>IF(qualitativ!P86=5300,1,0)</f>
        <v>0</v>
      </c>
      <c r="U86" s="72">
        <f>IF(qualitativ!Q86=4080,1,0)</f>
        <v>0</v>
      </c>
      <c r="V86" s="72">
        <f>IF(qualitativ!R86=12500,1,0)</f>
        <v>0</v>
      </c>
      <c r="W86" s="72">
        <f t="shared" si="21"/>
        <v>0</v>
      </c>
      <c r="X86" s="72">
        <f>IF(qualitativ!S86=500,1,0)</f>
        <v>0</v>
      </c>
      <c r="Y86" s="72">
        <f>IF(qualitativ!T86=250,1,0)</f>
        <v>0</v>
      </c>
      <c r="Z86" s="72">
        <f>IF(qualitativ!U86=350,1,0)</f>
        <v>0</v>
      </c>
      <c r="AA86" s="72">
        <f>IF(qualitativ!V86=1500,1,0)</f>
        <v>0</v>
      </c>
      <c r="AB86" s="72">
        <f t="shared" si="22"/>
        <v>0</v>
      </c>
      <c r="AC86" s="72">
        <f>IF(qualitativ!W86=300,1,0)</f>
        <v>0</v>
      </c>
      <c r="AD86" s="72">
        <f>IF(qualitativ!X86=736,1,0)</f>
        <v>0</v>
      </c>
      <c r="AE86" s="72">
        <f>IF(qualitativ!Y86=699,1,0)</f>
        <v>0</v>
      </c>
      <c r="AF86" s="72">
        <f>IF(qualitativ!Z86=354,1,0)</f>
        <v>0</v>
      </c>
      <c r="AG86" s="72">
        <f t="shared" si="23"/>
        <v>0</v>
      </c>
      <c r="AH86" s="72">
        <f>IF(qualitativ!AA86=4500,1,0)</f>
        <v>0</v>
      </c>
      <c r="AI86" s="72">
        <f>IF(qualitativ!AB86=64000,1,0)</f>
        <v>0</v>
      </c>
      <c r="AJ86" s="72">
        <f>IF(qualitativ!AC86=2500,1,0)</f>
        <v>0</v>
      </c>
      <c r="AK86" s="72">
        <f>IF(qualitativ!AD86=49000,1,0)</f>
        <v>0</v>
      </c>
      <c r="AL86" s="72">
        <f t="shared" si="24"/>
        <v>0</v>
      </c>
      <c r="AM86" s="72">
        <f>IF(qualitativ!AE86=584,1,0)</f>
        <v>0</v>
      </c>
      <c r="AN86" s="72">
        <f>IF(qualitativ!AF86=1324,1,0)</f>
        <v>0</v>
      </c>
      <c r="AO86" s="72">
        <f t="shared" si="25"/>
        <v>0</v>
      </c>
      <c r="AP86" s="72">
        <f>IF(qualitativ!AG86=644,1,0)</f>
        <v>0</v>
      </c>
      <c r="AQ86" s="72">
        <f>IF(qualitativ!AH86=272,1,0)</f>
        <v>0</v>
      </c>
      <c r="AR86" s="72">
        <f t="shared" si="26"/>
        <v>0</v>
      </c>
      <c r="AS86" s="72">
        <f>IF(OR(qualitativ!AI86="35-4",qualitativ!AI86="35-4=31"),1,0)</f>
        <v>0</v>
      </c>
      <c r="AT86" s="72">
        <f>IF(qualitativ!AJ86=31,1,0)</f>
        <v>0</v>
      </c>
      <c r="AU86" s="72">
        <f t="shared" si="27"/>
        <v>0</v>
      </c>
      <c r="AV86" s="72">
        <f>IF(qualitativ!AK86=6,1,0)</f>
        <v>0</v>
      </c>
      <c r="AW86" s="72">
        <f>IF(qualitativ!AL86=80,1,0)</f>
        <v>0</v>
      </c>
      <c r="AX86" s="72">
        <f>IF(qualitativ!AM86=32,1,0)</f>
        <v>0</v>
      </c>
      <c r="AY86" s="72">
        <f>IF(qualitativ!AN86=63,1,0)</f>
        <v>0</v>
      </c>
      <c r="AZ86" s="72">
        <f>IF(AND(qualitativ!AO86=0,ISBLANK(qualitativ!AO86)=FALSE),1,0)</f>
        <v>0</v>
      </c>
      <c r="BA86" s="72">
        <f>IF(qualitativ!AP86=35,1,0)</f>
        <v>0</v>
      </c>
      <c r="BB86" s="72">
        <f t="shared" si="28"/>
        <v>0</v>
      </c>
      <c r="BC86" s="72">
        <f>IF(qualitativ!AQ86=8,1,0)</f>
        <v>0</v>
      </c>
      <c r="BD86" s="72">
        <f>IF(qualitativ!AR86=1,1,0)</f>
        <v>0</v>
      </c>
      <c r="BE86" s="72">
        <f>IF(qualitativ!AS86=7,1,0)</f>
        <v>0</v>
      </c>
      <c r="BF86" s="72">
        <f>IF(qualitativ!AT86=8,1,0)</f>
        <v>0</v>
      </c>
      <c r="BG86" s="72">
        <f>IF(qualitativ!AU86=6,1,0)</f>
        <v>0</v>
      </c>
      <c r="BH86" s="72">
        <f>IF(qualitativ!AV86=7,1,0)</f>
        <v>0</v>
      </c>
      <c r="BI86" s="72">
        <f t="shared" si="29"/>
        <v>0</v>
      </c>
      <c r="BJ86" s="72">
        <f>IF(qualitativ!AW86=35000,1,0)</f>
        <v>0</v>
      </c>
      <c r="BK86" s="72">
        <f>IF(qualitativ!AX86=1000,1,0)</f>
        <v>0</v>
      </c>
      <c r="BL86" s="72">
        <f>IF(qualitativ!AY86=600,1,0)</f>
        <v>0</v>
      </c>
      <c r="BM86" s="72">
        <f>IF(qualitativ!AZ86=600,1,0)</f>
        <v>0</v>
      </c>
      <c r="BN86" s="72">
        <f t="shared" si="30"/>
        <v>0</v>
      </c>
      <c r="BO86" s="72">
        <f>IF(OR(qualitativ!BA86="8*6",qualitativ!BA86="6*8",qualitativ!BA86="8*6=48",qualitativ!BA86="6*8=48"),1,0)</f>
        <v>0</v>
      </c>
      <c r="BP86" s="72">
        <f>IF(OR(qualitativ!BB86=3),1,0)</f>
        <v>0</v>
      </c>
      <c r="BQ86" s="72">
        <f>IF(OR(qualitativ!BC86=1),1,0)</f>
        <v>0</v>
      </c>
      <c r="BR86" s="72">
        <f>IF(OR(qualitativ!BD86=2),1,0)</f>
        <v>0</v>
      </c>
      <c r="BS86" s="72">
        <f t="shared" si="31"/>
        <v>0</v>
      </c>
      <c r="BT86" s="73">
        <f t="shared" si="32"/>
        <v>0</v>
      </c>
      <c r="BU86" s="74">
        <f t="shared" si="33"/>
        <v>0</v>
      </c>
      <c r="BV86" s="73">
        <f>COUNTIF(qualitativ!C86:BD86,999)</f>
        <v>0</v>
      </c>
    </row>
    <row r="87" spans="1:74" x14ac:dyDescent="0.2">
      <c r="A87" s="19">
        <f>qualitativ!A87</f>
        <v>0</v>
      </c>
      <c r="B87" s="19">
        <f>qualitativ!B87</f>
        <v>0</v>
      </c>
      <c r="C87" s="72">
        <f>IF(qualitativ!C87=5089,1,0)</f>
        <v>0</v>
      </c>
      <c r="D87" s="72">
        <f>IF(qualitativ!D87=43005,1,0)</f>
        <v>0</v>
      </c>
      <c r="E87" s="72">
        <f>IF(qualitativ!E87=300500,1,0)</f>
        <v>0</v>
      </c>
      <c r="F87" s="72">
        <f t="shared" si="17"/>
        <v>0</v>
      </c>
      <c r="G87" s="72">
        <f>IF(qualitativ!F87="&gt;",1,0)</f>
        <v>0</v>
      </c>
      <c r="H87" s="72">
        <f>IF(qualitativ!G87="&gt;",1,0)</f>
        <v>0</v>
      </c>
      <c r="I87" s="72">
        <f>IF(qualitativ!H87="&lt;",1,0)</f>
        <v>0</v>
      </c>
      <c r="J87" s="72">
        <f t="shared" si="18"/>
        <v>0</v>
      </c>
      <c r="K87" s="72">
        <f>IF(qualitativ!I87=9900,1,0)</f>
        <v>0</v>
      </c>
      <c r="L87" s="72">
        <f>IF(qualitativ!J87=4600,1,0)</f>
        <v>0</v>
      </c>
      <c r="M87" s="72">
        <f>IF(qualitativ!K87=4000,1,0)</f>
        <v>0</v>
      </c>
      <c r="N87" s="72">
        <f t="shared" si="19"/>
        <v>0</v>
      </c>
      <c r="O87" s="72">
        <f>IF(qualitativ!L87=6999,1,0)</f>
        <v>0</v>
      </c>
      <c r="P87" s="72">
        <f>IF(qualitativ!M87=3490,1,0)</f>
        <v>0</v>
      </c>
      <c r="Q87" s="72">
        <f>IF(qualitativ!N87=3900,1,0)</f>
        <v>0</v>
      </c>
      <c r="R87" s="72">
        <f t="shared" si="20"/>
        <v>0</v>
      </c>
      <c r="S87" s="72">
        <f>IF(qualitativ!O87=7000,1,0)</f>
        <v>0</v>
      </c>
      <c r="T87" s="72">
        <f>IF(qualitativ!P87=5300,1,0)</f>
        <v>0</v>
      </c>
      <c r="U87" s="72">
        <f>IF(qualitativ!Q87=4080,1,0)</f>
        <v>0</v>
      </c>
      <c r="V87" s="72">
        <f>IF(qualitativ!R87=12500,1,0)</f>
        <v>0</v>
      </c>
      <c r="W87" s="72">
        <f t="shared" si="21"/>
        <v>0</v>
      </c>
      <c r="X87" s="72">
        <f>IF(qualitativ!S87=500,1,0)</f>
        <v>0</v>
      </c>
      <c r="Y87" s="72">
        <f>IF(qualitativ!T87=250,1,0)</f>
        <v>0</v>
      </c>
      <c r="Z87" s="72">
        <f>IF(qualitativ!U87=350,1,0)</f>
        <v>0</v>
      </c>
      <c r="AA87" s="72">
        <f>IF(qualitativ!V87=1500,1,0)</f>
        <v>0</v>
      </c>
      <c r="AB87" s="72">
        <f t="shared" si="22"/>
        <v>0</v>
      </c>
      <c r="AC87" s="72">
        <f>IF(qualitativ!W87=300,1,0)</f>
        <v>0</v>
      </c>
      <c r="AD87" s="72">
        <f>IF(qualitativ!X87=736,1,0)</f>
        <v>0</v>
      </c>
      <c r="AE87" s="72">
        <f>IF(qualitativ!Y87=699,1,0)</f>
        <v>0</v>
      </c>
      <c r="AF87" s="72">
        <f>IF(qualitativ!Z87=354,1,0)</f>
        <v>0</v>
      </c>
      <c r="AG87" s="72">
        <f t="shared" si="23"/>
        <v>0</v>
      </c>
      <c r="AH87" s="72">
        <f>IF(qualitativ!AA87=4500,1,0)</f>
        <v>0</v>
      </c>
      <c r="AI87" s="72">
        <f>IF(qualitativ!AB87=64000,1,0)</f>
        <v>0</v>
      </c>
      <c r="AJ87" s="72">
        <f>IF(qualitativ!AC87=2500,1,0)</f>
        <v>0</v>
      </c>
      <c r="AK87" s="72">
        <f>IF(qualitativ!AD87=49000,1,0)</f>
        <v>0</v>
      </c>
      <c r="AL87" s="72">
        <f t="shared" si="24"/>
        <v>0</v>
      </c>
      <c r="AM87" s="72">
        <f>IF(qualitativ!AE87=584,1,0)</f>
        <v>0</v>
      </c>
      <c r="AN87" s="72">
        <f>IF(qualitativ!AF87=1324,1,0)</f>
        <v>0</v>
      </c>
      <c r="AO87" s="72">
        <f t="shared" si="25"/>
        <v>0</v>
      </c>
      <c r="AP87" s="72">
        <f>IF(qualitativ!AG87=644,1,0)</f>
        <v>0</v>
      </c>
      <c r="AQ87" s="72">
        <f>IF(qualitativ!AH87=272,1,0)</f>
        <v>0</v>
      </c>
      <c r="AR87" s="72">
        <f t="shared" si="26"/>
        <v>0</v>
      </c>
      <c r="AS87" s="72">
        <f>IF(OR(qualitativ!AI87="35-4",qualitativ!AI87="35-4=31"),1,0)</f>
        <v>0</v>
      </c>
      <c r="AT87" s="72">
        <f>IF(qualitativ!AJ87=31,1,0)</f>
        <v>0</v>
      </c>
      <c r="AU87" s="72">
        <f t="shared" si="27"/>
        <v>0</v>
      </c>
      <c r="AV87" s="72">
        <f>IF(qualitativ!AK87=6,1,0)</f>
        <v>0</v>
      </c>
      <c r="AW87" s="72">
        <f>IF(qualitativ!AL87=80,1,0)</f>
        <v>0</v>
      </c>
      <c r="AX87" s="72">
        <f>IF(qualitativ!AM87=32,1,0)</f>
        <v>0</v>
      </c>
      <c r="AY87" s="72">
        <f>IF(qualitativ!AN87=63,1,0)</f>
        <v>0</v>
      </c>
      <c r="AZ87" s="72">
        <f>IF(AND(qualitativ!AO87=0,ISBLANK(qualitativ!AO87)=FALSE),1,0)</f>
        <v>0</v>
      </c>
      <c r="BA87" s="72">
        <f>IF(qualitativ!AP87=35,1,0)</f>
        <v>0</v>
      </c>
      <c r="BB87" s="72">
        <f t="shared" si="28"/>
        <v>0</v>
      </c>
      <c r="BC87" s="72">
        <f>IF(qualitativ!AQ87=8,1,0)</f>
        <v>0</v>
      </c>
      <c r="BD87" s="72">
        <f>IF(qualitativ!AR87=1,1,0)</f>
        <v>0</v>
      </c>
      <c r="BE87" s="72">
        <f>IF(qualitativ!AS87=7,1,0)</f>
        <v>0</v>
      </c>
      <c r="BF87" s="72">
        <f>IF(qualitativ!AT87=8,1,0)</f>
        <v>0</v>
      </c>
      <c r="BG87" s="72">
        <f>IF(qualitativ!AU87=6,1,0)</f>
        <v>0</v>
      </c>
      <c r="BH87" s="72">
        <f>IF(qualitativ!AV87=7,1,0)</f>
        <v>0</v>
      </c>
      <c r="BI87" s="72">
        <f t="shared" si="29"/>
        <v>0</v>
      </c>
      <c r="BJ87" s="72">
        <f>IF(qualitativ!AW87=35000,1,0)</f>
        <v>0</v>
      </c>
      <c r="BK87" s="72">
        <f>IF(qualitativ!AX87=1000,1,0)</f>
        <v>0</v>
      </c>
      <c r="BL87" s="72">
        <f>IF(qualitativ!AY87=600,1,0)</f>
        <v>0</v>
      </c>
      <c r="BM87" s="72">
        <f>IF(qualitativ!AZ87=600,1,0)</f>
        <v>0</v>
      </c>
      <c r="BN87" s="72">
        <f t="shared" si="30"/>
        <v>0</v>
      </c>
      <c r="BO87" s="72">
        <f>IF(OR(qualitativ!BA87="8*6",qualitativ!BA87="6*8",qualitativ!BA87="8*6=48",qualitativ!BA87="6*8=48"),1,0)</f>
        <v>0</v>
      </c>
      <c r="BP87" s="72">
        <f>IF(OR(qualitativ!BB87=3),1,0)</f>
        <v>0</v>
      </c>
      <c r="BQ87" s="72">
        <f>IF(OR(qualitativ!BC87=1),1,0)</f>
        <v>0</v>
      </c>
      <c r="BR87" s="72">
        <f>IF(OR(qualitativ!BD87=2),1,0)</f>
        <v>0</v>
      </c>
      <c r="BS87" s="72">
        <f t="shared" si="31"/>
        <v>0</v>
      </c>
      <c r="BT87" s="73">
        <f t="shared" si="32"/>
        <v>0</v>
      </c>
      <c r="BU87" s="74">
        <f t="shared" si="33"/>
        <v>0</v>
      </c>
      <c r="BV87" s="73">
        <f>COUNTIF(qualitativ!C87:BD87,999)</f>
        <v>0</v>
      </c>
    </row>
    <row r="88" spans="1:74" x14ac:dyDescent="0.2">
      <c r="A88" s="19">
        <f>qualitativ!A88</f>
        <v>0</v>
      </c>
      <c r="B88" s="19">
        <f>qualitativ!B88</f>
        <v>0</v>
      </c>
      <c r="C88" s="72">
        <f>IF(qualitativ!C88=5089,1,0)</f>
        <v>0</v>
      </c>
      <c r="D88" s="72">
        <f>IF(qualitativ!D88=43005,1,0)</f>
        <v>0</v>
      </c>
      <c r="E88" s="72">
        <f>IF(qualitativ!E88=300500,1,0)</f>
        <v>0</v>
      </c>
      <c r="F88" s="72">
        <f t="shared" si="17"/>
        <v>0</v>
      </c>
      <c r="G88" s="72">
        <f>IF(qualitativ!F88="&gt;",1,0)</f>
        <v>0</v>
      </c>
      <c r="H88" s="72">
        <f>IF(qualitativ!G88="&gt;",1,0)</f>
        <v>0</v>
      </c>
      <c r="I88" s="72">
        <f>IF(qualitativ!H88="&lt;",1,0)</f>
        <v>0</v>
      </c>
      <c r="J88" s="72">
        <f t="shared" si="18"/>
        <v>0</v>
      </c>
      <c r="K88" s="72">
        <f>IF(qualitativ!I88=9900,1,0)</f>
        <v>0</v>
      </c>
      <c r="L88" s="72">
        <f>IF(qualitativ!J88=4600,1,0)</f>
        <v>0</v>
      </c>
      <c r="M88" s="72">
        <f>IF(qualitativ!K88=4000,1,0)</f>
        <v>0</v>
      </c>
      <c r="N88" s="72">
        <f t="shared" si="19"/>
        <v>0</v>
      </c>
      <c r="O88" s="72">
        <f>IF(qualitativ!L88=6999,1,0)</f>
        <v>0</v>
      </c>
      <c r="P88" s="72">
        <f>IF(qualitativ!M88=3490,1,0)</f>
        <v>0</v>
      </c>
      <c r="Q88" s="72">
        <f>IF(qualitativ!N88=3900,1,0)</f>
        <v>0</v>
      </c>
      <c r="R88" s="72">
        <f t="shared" si="20"/>
        <v>0</v>
      </c>
      <c r="S88" s="72">
        <f>IF(qualitativ!O88=7000,1,0)</f>
        <v>0</v>
      </c>
      <c r="T88" s="72">
        <f>IF(qualitativ!P88=5300,1,0)</f>
        <v>0</v>
      </c>
      <c r="U88" s="72">
        <f>IF(qualitativ!Q88=4080,1,0)</f>
        <v>0</v>
      </c>
      <c r="V88" s="72">
        <f>IF(qualitativ!R88=12500,1,0)</f>
        <v>0</v>
      </c>
      <c r="W88" s="72">
        <f t="shared" si="21"/>
        <v>0</v>
      </c>
      <c r="X88" s="72">
        <f>IF(qualitativ!S88=500,1,0)</f>
        <v>0</v>
      </c>
      <c r="Y88" s="72">
        <f>IF(qualitativ!T88=250,1,0)</f>
        <v>0</v>
      </c>
      <c r="Z88" s="72">
        <f>IF(qualitativ!U88=350,1,0)</f>
        <v>0</v>
      </c>
      <c r="AA88" s="72">
        <f>IF(qualitativ!V88=1500,1,0)</f>
        <v>0</v>
      </c>
      <c r="AB88" s="72">
        <f t="shared" si="22"/>
        <v>0</v>
      </c>
      <c r="AC88" s="72">
        <f>IF(qualitativ!W88=300,1,0)</f>
        <v>0</v>
      </c>
      <c r="AD88" s="72">
        <f>IF(qualitativ!X88=736,1,0)</f>
        <v>0</v>
      </c>
      <c r="AE88" s="72">
        <f>IF(qualitativ!Y88=699,1,0)</f>
        <v>0</v>
      </c>
      <c r="AF88" s="72">
        <f>IF(qualitativ!Z88=354,1,0)</f>
        <v>0</v>
      </c>
      <c r="AG88" s="72">
        <f t="shared" si="23"/>
        <v>0</v>
      </c>
      <c r="AH88" s="72">
        <f>IF(qualitativ!AA88=4500,1,0)</f>
        <v>0</v>
      </c>
      <c r="AI88" s="72">
        <f>IF(qualitativ!AB88=64000,1,0)</f>
        <v>0</v>
      </c>
      <c r="AJ88" s="72">
        <f>IF(qualitativ!AC88=2500,1,0)</f>
        <v>0</v>
      </c>
      <c r="AK88" s="72">
        <f>IF(qualitativ!AD88=49000,1,0)</f>
        <v>0</v>
      </c>
      <c r="AL88" s="72">
        <f t="shared" si="24"/>
        <v>0</v>
      </c>
      <c r="AM88" s="72">
        <f>IF(qualitativ!AE88=584,1,0)</f>
        <v>0</v>
      </c>
      <c r="AN88" s="72">
        <f>IF(qualitativ!AF88=1324,1,0)</f>
        <v>0</v>
      </c>
      <c r="AO88" s="72">
        <f t="shared" si="25"/>
        <v>0</v>
      </c>
      <c r="AP88" s="72">
        <f>IF(qualitativ!AG88=644,1,0)</f>
        <v>0</v>
      </c>
      <c r="AQ88" s="72">
        <f>IF(qualitativ!AH88=272,1,0)</f>
        <v>0</v>
      </c>
      <c r="AR88" s="72">
        <f t="shared" si="26"/>
        <v>0</v>
      </c>
      <c r="AS88" s="72">
        <f>IF(OR(qualitativ!AI88="35-4",qualitativ!AI88="35-4=31"),1,0)</f>
        <v>0</v>
      </c>
      <c r="AT88" s="72">
        <f>IF(qualitativ!AJ88=31,1,0)</f>
        <v>0</v>
      </c>
      <c r="AU88" s="72">
        <f t="shared" si="27"/>
        <v>0</v>
      </c>
      <c r="AV88" s="72">
        <f>IF(qualitativ!AK88=6,1,0)</f>
        <v>0</v>
      </c>
      <c r="AW88" s="72">
        <f>IF(qualitativ!AL88=80,1,0)</f>
        <v>0</v>
      </c>
      <c r="AX88" s="72">
        <f>IF(qualitativ!AM88=32,1,0)</f>
        <v>0</v>
      </c>
      <c r="AY88" s="72">
        <f>IF(qualitativ!AN88=63,1,0)</f>
        <v>0</v>
      </c>
      <c r="AZ88" s="72">
        <f>IF(AND(qualitativ!AO88=0,ISBLANK(qualitativ!AO88)=FALSE),1,0)</f>
        <v>0</v>
      </c>
      <c r="BA88" s="72">
        <f>IF(qualitativ!AP88=35,1,0)</f>
        <v>0</v>
      </c>
      <c r="BB88" s="72">
        <f t="shared" si="28"/>
        <v>0</v>
      </c>
      <c r="BC88" s="72">
        <f>IF(qualitativ!AQ88=8,1,0)</f>
        <v>0</v>
      </c>
      <c r="BD88" s="72">
        <f>IF(qualitativ!AR88=1,1,0)</f>
        <v>0</v>
      </c>
      <c r="BE88" s="72">
        <f>IF(qualitativ!AS88=7,1,0)</f>
        <v>0</v>
      </c>
      <c r="BF88" s="72">
        <f>IF(qualitativ!AT88=8,1,0)</f>
        <v>0</v>
      </c>
      <c r="BG88" s="72">
        <f>IF(qualitativ!AU88=6,1,0)</f>
        <v>0</v>
      </c>
      <c r="BH88" s="72">
        <f>IF(qualitativ!AV88=7,1,0)</f>
        <v>0</v>
      </c>
      <c r="BI88" s="72">
        <f t="shared" si="29"/>
        <v>0</v>
      </c>
      <c r="BJ88" s="72">
        <f>IF(qualitativ!AW88=35000,1,0)</f>
        <v>0</v>
      </c>
      <c r="BK88" s="72">
        <f>IF(qualitativ!AX88=1000,1,0)</f>
        <v>0</v>
      </c>
      <c r="BL88" s="72">
        <f>IF(qualitativ!AY88=600,1,0)</f>
        <v>0</v>
      </c>
      <c r="BM88" s="72">
        <f>IF(qualitativ!AZ88=600,1,0)</f>
        <v>0</v>
      </c>
      <c r="BN88" s="72">
        <f t="shared" si="30"/>
        <v>0</v>
      </c>
      <c r="BO88" s="72">
        <f>IF(OR(qualitativ!BA88="8*6",qualitativ!BA88="6*8",qualitativ!BA88="8*6=48",qualitativ!BA88="6*8=48"),1,0)</f>
        <v>0</v>
      </c>
      <c r="BP88" s="72">
        <f>IF(OR(qualitativ!BB88=3),1,0)</f>
        <v>0</v>
      </c>
      <c r="BQ88" s="72">
        <f>IF(OR(qualitativ!BC88=1),1,0)</f>
        <v>0</v>
      </c>
      <c r="BR88" s="72">
        <f>IF(OR(qualitativ!BD88=2),1,0)</f>
        <v>0</v>
      </c>
      <c r="BS88" s="72">
        <f t="shared" si="31"/>
        <v>0</v>
      </c>
      <c r="BT88" s="73">
        <f t="shared" si="32"/>
        <v>0</v>
      </c>
      <c r="BU88" s="74">
        <f t="shared" si="33"/>
        <v>0</v>
      </c>
      <c r="BV88" s="73">
        <f>COUNTIF(qualitativ!C88:BD88,999)</f>
        <v>0</v>
      </c>
    </row>
    <row r="89" spans="1:74" x14ac:dyDescent="0.2">
      <c r="A89" s="19">
        <f>qualitativ!A89</f>
        <v>0</v>
      </c>
      <c r="B89" s="19">
        <f>qualitativ!B89</f>
        <v>0</v>
      </c>
      <c r="C89" s="72">
        <f>IF(qualitativ!C89=5089,1,0)</f>
        <v>0</v>
      </c>
      <c r="D89" s="72">
        <f>IF(qualitativ!D89=43005,1,0)</f>
        <v>0</v>
      </c>
      <c r="E89" s="72">
        <f>IF(qualitativ!E89=300500,1,0)</f>
        <v>0</v>
      </c>
      <c r="F89" s="72">
        <f t="shared" si="17"/>
        <v>0</v>
      </c>
      <c r="G89" s="72">
        <f>IF(qualitativ!F89="&gt;",1,0)</f>
        <v>0</v>
      </c>
      <c r="H89" s="72">
        <f>IF(qualitativ!G89="&gt;",1,0)</f>
        <v>0</v>
      </c>
      <c r="I89" s="72">
        <f>IF(qualitativ!H89="&lt;",1,0)</f>
        <v>0</v>
      </c>
      <c r="J89" s="72">
        <f t="shared" si="18"/>
        <v>0</v>
      </c>
      <c r="K89" s="72">
        <f>IF(qualitativ!I89=9900,1,0)</f>
        <v>0</v>
      </c>
      <c r="L89" s="72">
        <f>IF(qualitativ!J89=4600,1,0)</f>
        <v>0</v>
      </c>
      <c r="M89" s="72">
        <f>IF(qualitativ!K89=4000,1,0)</f>
        <v>0</v>
      </c>
      <c r="N89" s="72">
        <f t="shared" si="19"/>
        <v>0</v>
      </c>
      <c r="O89" s="72">
        <f>IF(qualitativ!L89=6999,1,0)</f>
        <v>0</v>
      </c>
      <c r="P89" s="72">
        <f>IF(qualitativ!M89=3490,1,0)</f>
        <v>0</v>
      </c>
      <c r="Q89" s="72">
        <f>IF(qualitativ!N89=3900,1,0)</f>
        <v>0</v>
      </c>
      <c r="R89" s="72">
        <f t="shared" si="20"/>
        <v>0</v>
      </c>
      <c r="S89" s="72">
        <f>IF(qualitativ!O89=7000,1,0)</f>
        <v>0</v>
      </c>
      <c r="T89" s="72">
        <f>IF(qualitativ!P89=5300,1,0)</f>
        <v>0</v>
      </c>
      <c r="U89" s="72">
        <f>IF(qualitativ!Q89=4080,1,0)</f>
        <v>0</v>
      </c>
      <c r="V89" s="72">
        <f>IF(qualitativ!R89=12500,1,0)</f>
        <v>0</v>
      </c>
      <c r="W89" s="72">
        <f t="shared" si="21"/>
        <v>0</v>
      </c>
      <c r="X89" s="72">
        <f>IF(qualitativ!S89=500,1,0)</f>
        <v>0</v>
      </c>
      <c r="Y89" s="72">
        <f>IF(qualitativ!T89=250,1,0)</f>
        <v>0</v>
      </c>
      <c r="Z89" s="72">
        <f>IF(qualitativ!U89=350,1,0)</f>
        <v>0</v>
      </c>
      <c r="AA89" s="72">
        <f>IF(qualitativ!V89=1500,1,0)</f>
        <v>0</v>
      </c>
      <c r="AB89" s="72">
        <f t="shared" si="22"/>
        <v>0</v>
      </c>
      <c r="AC89" s="72">
        <f>IF(qualitativ!W89=300,1,0)</f>
        <v>0</v>
      </c>
      <c r="AD89" s="72">
        <f>IF(qualitativ!X89=736,1,0)</f>
        <v>0</v>
      </c>
      <c r="AE89" s="72">
        <f>IF(qualitativ!Y89=699,1,0)</f>
        <v>0</v>
      </c>
      <c r="AF89" s="72">
        <f>IF(qualitativ!Z89=354,1,0)</f>
        <v>0</v>
      </c>
      <c r="AG89" s="72">
        <f t="shared" si="23"/>
        <v>0</v>
      </c>
      <c r="AH89" s="72">
        <f>IF(qualitativ!AA89=4500,1,0)</f>
        <v>0</v>
      </c>
      <c r="AI89" s="72">
        <f>IF(qualitativ!AB89=64000,1,0)</f>
        <v>0</v>
      </c>
      <c r="AJ89" s="72">
        <f>IF(qualitativ!AC89=2500,1,0)</f>
        <v>0</v>
      </c>
      <c r="AK89" s="72">
        <f>IF(qualitativ!AD89=49000,1,0)</f>
        <v>0</v>
      </c>
      <c r="AL89" s="72">
        <f t="shared" si="24"/>
        <v>0</v>
      </c>
      <c r="AM89" s="72">
        <f>IF(qualitativ!AE89=584,1,0)</f>
        <v>0</v>
      </c>
      <c r="AN89" s="72">
        <f>IF(qualitativ!AF89=1324,1,0)</f>
        <v>0</v>
      </c>
      <c r="AO89" s="72">
        <f t="shared" si="25"/>
        <v>0</v>
      </c>
      <c r="AP89" s="72">
        <f>IF(qualitativ!AG89=644,1,0)</f>
        <v>0</v>
      </c>
      <c r="AQ89" s="72">
        <f>IF(qualitativ!AH89=272,1,0)</f>
        <v>0</v>
      </c>
      <c r="AR89" s="72">
        <f t="shared" si="26"/>
        <v>0</v>
      </c>
      <c r="AS89" s="72">
        <f>IF(OR(qualitativ!AI89="35-4",qualitativ!AI89="35-4=31"),1,0)</f>
        <v>0</v>
      </c>
      <c r="AT89" s="72">
        <f>IF(qualitativ!AJ89=31,1,0)</f>
        <v>0</v>
      </c>
      <c r="AU89" s="72">
        <f t="shared" si="27"/>
        <v>0</v>
      </c>
      <c r="AV89" s="72">
        <f>IF(qualitativ!AK89=6,1,0)</f>
        <v>0</v>
      </c>
      <c r="AW89" s="72">
        <f>IF(qualitativ!AL89=80,1,0)</f>
        <v>0</v>
      </c>
      <c r="AX89" s="72">
        <f>IF(qualitativ!AM89=32,1,0)</f>
        <v>0</v>
      </c>
      <c r="AY89" s="72">
        <f>IF(qualitativ!AN89=63,1,0)</f>
        <v>0</v>
      </c>
      <c r="AZ89" s="72">
        <f>IF(AND(qualitativ!AO89=0,ISBLANK(qualitativ!AO89)=FALSE),1,0)</f>
        <v>0</v>
      </c>
      <c r="BA89" s="72">
        <f>IF(qualitativ!AP89=35,1,0)</f>
        <v>0</v>
      </c>
      <c r="BB89" s="72">
        <f t="shared" si="28"/>
        <v>0</v>
      </c>
      <c r="BC89" s="72">
        <f>IF(qualitativ!AQ89=8,1,0)</f>
        <v>0</v>
      </c>
      <c r="BD89" s="72">
        <f>IF(qualitativ!AR89=1,1,0)</f>
        <v>0</v>
      </c>
      <c r="BE89" s="72">
        <f>IF(qualitativ!AS89=7,1,0)</f>
        <v>0</v>
      </c>
      <c r="BF89" s="72">
        <f>IF(qualitativ!AT89=8,1,0)</f>
        <v>0</v>
      </c>
      <c r="BG89" s="72">
        <f>IF(qualitativ!AU89=6,1,0)</f>
        <v>0</v>
      </c>
      <c r="BH89" s="72">
        <f>IF(qualitativ!AV89=7,1,0)</f>
        <v>0</v>
      </c>
      <c r="BI89" s="72">
        <f t="shared" si="29"/>
        <v>0</v>
      </c>
      <c r="BJ89" s="72">
        <f>IF(qualitativ!AW89=35000,1,0)</f>
        <v>0</v>
      </c>
      <c r="BK89" s="72">
        <f>IF(qualitativ!AX89=1000,1,0)</f>
        <v>0</v>
      </c>
      <c r="BL89" s="72">
        <f>IF(qualitativ!AY89=600,1,0)</f>
        <v>0</v>
      </c>
      <c r="BM89" s="72">
        <f>IF(qualitativ!AZ89=600,1,0)</f>
        <v>0</v>
      </c>
      <c r="BN89" s="72">
        <f t="shared" si="30"/>
        <v>0</v>
      </c>
      <c r="BO89" s="72">
        <f>IF(OR(qualitativ!BA89="8*6",qualitativ!BA89="6*8",qualitativ!BA89="8*6=48",qualitativ!BA89="6*8=48"),1,0)</f>
        <v>0</v>
      </c>
      <c r="BP89" s="72">
        <f>IF(OR(qualitativ!BB89=3),1,0)</f>
        <v>0</v>
      </c>
      <c r="BQ89" s="72">
        <f>IF(OR(qualitativ!BC89=1),1,0)</f>
        <v>0</v>
      </c>
      <c r="BR89" s="72">
        <f>IF(OR(qualitativ!BD89=2),1,0)</f>
        <v>0</v>
      </c>
      <c r="BS89" s="72">
        <f t="shared" si="31"/>
        <v>0</v>
      </c>
      <c r="BT89" s="73">
        <f t="shared" si="32"/>
        <v>0</v>
      </c>
      <c r="BU89" s="74">
        <f t="shared" si="33"/>
        <v>0</v>
      </c>
      <c r="BV89" s="73">
        <f>COUNTIF(qualitativ!C89:BD89,999)</f>
        <v>0</v>
      </c>
    </row>
    <row r="90" spans="1:74" x14ac:dyDescent="0.2">
      <c r="A90" s="19">
        <f>qualitativ!A90</f>
        <v>0</v>
      </c>
      <c r="B90" s="19">
        <f>qualitativ!B90</f>
        <v>0</v>
      </c>
      <c r="C90" s="72">
        <f>IF(qualitativ!C90=5089,1,0)</f>
        <v>0</v>
      </c>
      <c r="D90" s="72">
        <f>IF(qualitativ!D90=43005,1,0)</f>
        <v>0</v>
      </c>
      <c r="E90" s="72">
        <f>IF(qualitativ!E90=300500,1,0)</f>
        <v>0</v>
      </c>
      <c r="F90" s="72">
        <f t="shared" si="17"/>
        <v>0</v>
      </c>
      <c r="G90" s="72">
        <f>IF(qualitativ!F90="&gt;",1,0)</f>
        <v>0</v>
      </c>
      <c r="H90" s="72">
        <f>IF(qualitativ!G90="&gt;",1,0)</f>
        <v>0</v>
      </c>
      <c r="I90" s="72">
        <f>IF(qualitativ!H90="&lt;",1,0)</f>
        <v>0</v>
      </c>
      <c r="J90" s="72">
        <f t="shared" si="18"/>
        <v>0</v>
      </c>
      <c r="K90" s="72">
        <f>IF(qualitativ!I90=9900,1,0)</f>
        <v>0</v>
      </c>
      <c r="L90" s="72">
        <f>IF(qualitativ!J90=4600,1,0)</f>
        <v>0</v>
      </c>
      <c r="M90" s="72">
        <f>IF(qualitativ!K90=4000,1,0)</f>
        <v>0</v>
      </c>
      <c r="N90" s="72">
        <f t="shared" si="19"/>
        <v>0</v>
      </c>
      <c r="O90" s="72">
        <f>IF(qualitativ!L90=6999,1,0)</f>
        <v>0</v>
      </c>
      <c r="P90" s="72">
        <f>IF(qualitativ!M90=3490,1,0)</f>
        <v>0</v>
      </c>
      <c r="Q90" s="72">
        <f>IF(qualitativ!N90=3900,1,0)</f>
        <v>0</v>
      </c>
      <c r="R90" s="72">
        <f t="shared" si="20"/>
        <v>0</v>
      </c>
      <c r="S90" s="72">
        <f>IF(qualitativ!O90=7000,1,0)</f>
        <v>0</v>
      </c>
      <c r="T90" s="72">
        <f>IF(qualitativ!P90=5300,1,0)</f>
        <v>0</v>
      </c>
      <c r="U90" s="72">
        <f>IF(qualitativ!Q90=4080,1,0)</f>
        <v>0</v>
      </c>
      <c r="V90" s="72">
        <f>IF(qualitativ!R90=12500,1,0)</f>
        <v>0</v>
      </c>
      <c r="W90" s="72">
        <f t="shared" si="21"/>
        <v>0</v>
      </c>
      <c r="X90" s="72">
        <f>IF(qualitativ!S90=500,1,0)</f>
        <v>0</v>
      </c>
      <c r="Y90" s="72">
        <f>IF(qualitativ!T90=250,1,0)</f>
        <v>0</v>
      </c>
      <c r="Z90" s="72">
        <f>IF(qualitativ!U90=350,1,0)</f>
        <v>0</v>
      </c>
      <c r="AA90" s="72">
        <f>IF(qualitativ!V90=1500,1,0)</f>
        <v>0</v>
      </c>
      <c r="AB90" s="72">
        <f t="shared" si="22"/>
        <v>0</v>
      </c>
      <c r="AC90" s="72">
        <f>IF(qualitativ!W90=300,1,0)</f>
        <v>0</v>
      </c>
      <c r="AD90" s="72">
        <f>IF(qualitativ!X90=736,1,0)</f>
        <v>0</v>
      </c>
      <c r="AE90" s="72">
        <f>IF(qualitativ!Y90=699,1,0)</f>
        <v>0</v>
      </c>
      <c r="AF90" s="72">
        <f>IF(qualitativ!Z90=354,1,0)</f>
        <v>0</v>
      </c>
      <c r="AG90" s="72">
        <f t="shared" si="23"/>
        <v>0</v>
      </c>
      <c r="AH90" s="72">
        <f>IF(qualitativ!AA90=4500,1,0)</f>
        <v>0</v>
      </c>
      <c r="AI90" s="72">
        <f>IF(qualitativ!AB90=64000,1,0)</f>
        <v>0</v>
      </c>
      <c r="AJ90" s="72">
        <f>IF(qualitativ!AC90=2500,1,0)</f>
        <v>0</v>
      </c>
      <c r="AK90" s="72">
        <f>IF(qualitativ!AD90=49000,1,0)</f>
        <v>0</v>
      </c>
      <c r="AL90" s="72">
        <f t="shared" si="24"/>
        <v>0</v>
      </c>
      <c r="AM90" s="72">
        <f>IF(qualitativ!AE90=584,1,0)</f>
        <v>0</v>
      </c>
      <c r="AN90" s="72">
        <f>IF(qualitativ!AF90=1324,1,0)</f>
        <v>0</v>
      </c>
      <c r="AO90" s="72">
        <f t="shared" si="25"/>
        <v>0</v>
      </c>
      <c r="AP90" s="72">
        <f>IF(qualitativ!AG90=644,1,0)</f>
        <v>0</v>
      </c>
      <c r="AQ90" s="72">
        <f>IF(qualitativ!AH90=272,1,0)</f>
        <v>0</v>
      </c>
      <c r="AR90" s="72">
        <f t="shared" si="26"/>
        <v>0</v>
      </c>
      <c r="AS90" s="72">
        <f>IF(OR(qualitativ!AI90="35-4",qualitativ!AI90="35-4=31"),1,0)</f>
        <v>0</v>
      </c>
      <c r="AT90" s="72">
        <f>IF(qualitativ!AJ90=31,1,0)</f>
        <v>0</v>
      </c>
      <c r="AU90" s="72">
        <f t="shared" si="27"/>
        <v>0</v>
      </c>
      <c r="AV90" s="72">
        <f>IF(qualitativ!AK90=6,1,0)</f>
        <v>0</v>
      </c>
      <c r="AW90" s="72">
        <f>IF(qualitativ!AL90=80,1,0)</f>
        <v>0</v>
      </c>
      <c r="AX90" s="72">
        <f>IF(qualitativ!AM90=32,1,0)</f>
        <v>0</v>
      </c>
      <c r="AY90" s="72">
        <f>IF(qualitativ!AN90=63,1,0)</f>
        <v>0</v>
      </c>
      <c r="AZ90" s="72">
        <f>IF(AND(qualitativ!AO90=0,ISBLANK(qualitativ!AO90)=FALSE),1,0)</f>
        <v>0</v>
      </c>
      <c r="BA90" s="72">
        <f>IF(qualitativ!AP90=35,1,0)</f>
        <v>0</v>
      </c>
      <c r="BB90" s="72">
        <f t="shared" si="28"/>
        <v>0</v>
      </c>
      <c r="BC90" s="72">
        <f>IF(qualitativ!AQ90=8,1,0)</f>
        <v>0</v>
      </c>
      <c r="BD90" s="72">
        <f>IF(qualitativ!AR90=1,1,0)</f>
        <v>0</v>
      </c>
      <c r="BE90" s="72">
        <f>IF(qualitativ!AS90=7,1,0)</f>
        <v>0</v>
      </c>
      <c r="BF90" s="72">
        <f>IF(qualitativ!AT90=8,1,0)</f>
        <v>0</v>
      </c>
      <c r="BG90" s="72">
        <f>IF(qualitativ!AU90=6,1,0)</f>
        <v>0</v>
      </c>
      <c r="BH90" s="72">
        <f>IF(qualitativ!AV90=7,1,0)</f>
        <v>0</v>
      </c>
      <c r="BI90" s="72">
        <f t="shared" si="29"/>
        <v>0</v>
      </c>
      <c r="BJ90" s="72">
        <f>IF(qualitativ!AW90=35000,1,0)</f>
        <v>0</v>
      </c>
      <c r="BK90" s="72">
        <f>IF(qualitativ!AX90=1000,1,0)</f>
        <v>0</v>
      </c>
      <c r="BL90" s="72">
        <f>IF(qualitativ!AY90=600,1,0)</f>
        <v>0</v>
      </c>
      <c r="BM90" s="72">
        <f>IF(qualitativ!AZ90=600,1,0)</f>
        <v>0</v>
      </c>
      <c r="BN90" s="72">
        <f t="shared" si="30"/>
        <v>0</v>
      </c>
      <c r="BO90" s="72">
        <f>IF(OR(qualitativ!BA90="8*6",qualitativ!BA90="6*8",qualitativ!BA90="8*6=48",qualitativ!BA90="6*8=48"),1,0)</f>
        <v>0</v>
      </c>
      <c r="BP90" s="72">
        <f>IF(OR(qualitativ!BB90=3),1,0)</f>
        <v>0</v>
      </c>
      <c r="BQ90" s="72">
        <f>IF(OR(qualitativ!BC90=1),1,0)</f>
        <v>0</v>
      </c>
      <c r="BR90" s="72">
        <f>IF(OR(qualitativ!BD90=2),1,0)</f>
        <v>0</v>
      </c>
      <c r="BS90" s="72">
        <f t="shared" si="31"/>
        <v>0</v>
      </c>
      <c r="BT90" s="73">
        <f t="shared" si="32"/>
        <v>0</v>
      </c>
      <c r="BU90" s="74">
        <f t="shared" si="33"/>
        <v>0</v>
      </c>
      <c r="BV90" s="73">
        <f>COUNTIF(qualitativ!C90:BD90,999)</f>
        <v>0</v>
      </c>
    </row>
    <row r="91" spans="1:74" x14ac:dyDescent="0.2">
      <c r="A91" s="19">
        <f>qualitativ!A91</f>
        <v>0</v>
      </c>
      <c r="B91" s="19">
        <f>qualitativ!B91</f>
        <v>0</v>
      </c>
      <c r="C91" s="72">
        <f>IF(qualitativ!C91=5089,1,0)</f>
        <v>0</v>
      </c>
      <c r="D91" s="72">
        <f>IF(qualitativ!D91=43005,1,0)</f>
        <v>0</v>
      </c>
      <c r="E91" s="72">
        <f>IF(qualitativ!E91=300500,1,0)</f>
        <v>0</v>
      </c>
      <c r="F91" s="72">
        <f t="shared" si="17"/>
        <v>0</v>
      </c>
      <c r="G91" s="72">
        <f>IF(qualitativ!F91="&gt;",1,0)</f>
        <v>0</v>
      </c>
      <c r="H91" s="72">
        <f>IF(qualitativ!G91="&gt;",1,0)</f>
        <v>0</v>
      </c>
      <c r="I91" s="72">
        <f>IF(qualitativ!H91="&lt;",1,0)</f>
        <v>0</v>
      </c>
      <c r="J91" s="72">
        <f t="shared" si="18"/>
        <v>0</v>
      </c>
      <c r="K91" s="72">
        <f>IF(qualitativ!I91=9900,1,0)</f>
        <v>0</v>
      </c>
      <c r="L91" s="72">
        <f>IF(qualitativ!J91=4600,1,0)</f>
        <v>0</v>
      </c>
      <c r="M91" s="72">
        <f>IF(qualitativ!K91=4000,1,0)</f>
        <v>0</v>
      </c>
      <c r="N91" s="72">
        <f t="shared" si="19"/>
        <v>0</v>
      </c>
      <c r="O91" s="72">
        <f>IF(qualitativ!L91=6999,1,0)</f>
        <v>0</v>
      </c>
      <c r="P91" s="72">
        <f>IF(qualitativ!M91=3490,1,0)</f>
        <v>0</v>
      </c>
      <c r="Q91" s="72">
        <f>IF(qualitativ!N91=3900,1,0)</f>
        <v>0</v>
      </c>
      <c r="R91" s="72">
        <f t="shared" si="20"/>
        <v>0</v>
      </c>
      <c r="S91" s="72">
        <f>IF(qualitativ!O91=7000,1,0)</f>
        <v>0</v>
      </c>
      <c r="T91" s="72">
        <f>IF(qualitativ!P91=5300,1,0)</f>
        <v>0</v>
      </c>
      <c r="U91" s="72">
        <f>IF(qualitativ!Q91=4080,1,0)</f>
        <v>0</v>
      </c>
      <c r="V91" s="72">
        <f>IF(qualitativ!R91=12500,1,0)</f>
        <v>0</v>
      </c>
      <c r="W91" s="72">
        <f t="shared" si="21"/>
        <v>0</v>
      </c>
      <c r="X91" s="72">
        <f>IF(qualitativ!S91=500,1,0)</f>
        <v>0</v>
      </c>
      <c r="Y91" s="72">
        <f>IF(qualitativ!T91=250,1,0)</f>
        <v>0</v>
      </c>
      <c r="Z91" s="72">
        <f>IF(qualitativ!U91=350,1,0)</f>
        <v>0</v>
      </c>
      <c r="AA91" s="72">
        <f>IF(qualitativ!V91=1500,1,0)</f>
        <v>0</v>
      </c>
      <c r="AB91" s="72">
        <f t="shared" si="22"/>
        <v>0</v>
      </c>
      <c r="AC91" s="72">
        <f>IF(qualitativ!W91=300,1,0)</f>
        <v>0</v>
      </c>
      <c r="AD91" s="72">
        <f>IF(qualitativ!X91=736,1,0)</f>
        <v>0</v>
      </c>
      <c r="AE91" s="72">
        <f>IF(qualitativ!Y91=699,1,0)</f>
        <v>0</v>
      </c>
      <c r="AF91" s="72">
        <f>IF(qualitativ!Z91=354,1,0)</f>
        <v>0</v>
      </c>
      <c r="AG91" s="72">
        <f t="shared" si="23"/>
        <v>0</v>
      </c>
      <c r="AH91" s="72">
        <f>IF(qualitativ!AA91=4500,1,0)</f>
        <v>0</v>
      </c>
      <c r="AI91" s="72">
        <f>IF(qualitativ!AB91=64000,1,0)</f>
        <v>0</v>
      </c>
      <c r="AJ91" s="72">
        <f>IF(qualitativ!AC91=2500,1,0)</f>
        <v>0</v>
      </c>
      <c r="AK91" s="72">
        <f>IF(qualitativ!AD91=49000,1,0)</f>
        <v>0</v>
      </c>
      <c r="AL91" s="72">
        <f t="shared" si="24"/>
        <v>0</v>
      </c>
      <c r="AM91" s="72">
        <f>IF(qualitativ!AE91=584,1,0)</f>
        <v>0</v>
      </c>
      <c r="AN91" s="72">
        <f>IF(qualitativ!AF91=1324,1,0)</f>
        <v>0</v>
      </c>
      <c r="AO91" s="72">
        <f t="shared" si="25"/>
        <v>0</v>
      </c>
      <c r="AP91" s="72">
        <f>IF(qualitativ!AG91=644,1,0)</f>
        <v>0</v>
      </c>
      <c r="AQ91" s="72">
        <f>IF(qualitativ!AH91=272,1,0)</f>
        <v>0</v>
      </c>
      <c r="AR91" s="72">
        <f t="shared" si="26"/>
        <v>0</v>
      </c>
      <c r="AS91" s="72">
        <f>IF(OR(qualitativ!AI91="35-4",qualitativ!AI91="35-4=31"),1,0)</f>
        <v>0</v>
      </c>
      <c r="AT91" s="72">
        <f>IF(qualitativ!AJ91=31,1,0)</f>
        <v>0</v>
      </c>
      <c r="AU91" s="72">
        <f t="shared" si="27"/>
        <v>0</v>
      </c>
      <c r="AV91" s="72">
        <f>IF(qualitativ!AK91=6,1,0)</f>
        <v>0</v>
      </c>
      <c r="AW91" s="72">
        <f>IF(qualitativ!AL91=80,1,0)</f>
        <v>0</v>
      </c>
      <c r="AX91" s="72">
        <f>IF(qualitativ!AM91=32,1,0)</f>
        <v>0</v>
      </c>
      <c r="AY91" s="72">
        <f>IF(qualitativ!AN91=63,1,0)</f>
        <v>0</v>
      </c>
      <c r="AZ91" s="72">
        <f>IF(AND(qualitativ!AO91=0,ISBLANK(qualitativ!AO91)=FALSE),1,0)</f>
        <v>0</v>
      </c>
      <c r="BA91" s="72">
        <f>IF(qualitativ!AP91=35,1,0)</f>
        <v>0</v>
      </c>
      <c r="BB91" s="72">
        <f t="shared" si="28"/>
        <v>0</v>
      </c>
      <c r="BC91" s="72">
        <f>IF(qualitativ!AQ91=8,1,0)</f>
        <v>0</v>
      </c>
      <c r="BD91" s="72">
        <f>IF(qualitativ!AR91=1,1,0)</f>
        <v>0</v>
      </c>
      <c r="BE91" s="72">
        <f>IF(qualitativ!AS91=7,1,0)</f>
        <v>0</v>
      </c>
      <c r="BF91" s="72">
        <f>IF(qualitativ!AT91=8,1,0)</f>
        <v>0</v>
      </c>
      <c r="BG91" s="72">
        <f>IF(qualitativ!AU91=6,1,0)</f>
        <v>0</v>
      </c>
      <c r="BH91" s="72">
        <f>IF(qualitativ!AV91=7,1,0)</f>
        <v>0</v>
      </c>
      <c r="BI91" s="72">
        <f t="shared" si="29"/>
        <v>0</v>
      </c>
      <c r="BJ91" s="72">
        <f>IF(qualitativ!AW91=35000,1,0)</f>
        <v>0</v>
      </c>
      <c r="BK91" s="72">
        <f>IF(qualitativ!AX91=1000,1,0)</f>
        <v>0</v>
      </c>
      <c r="BL91" s="72">
        <f>IF(qualitativ!AY91=600,1,0)</f>
        <v>0</v>
      </c>
      <c r="BM91" s="72">
        <f>IF(qualitativ!AZ91=600,1,0)</f>
        <v>0</v>
      </c>
      <c r="BN91" s="72">
        <f t="shared" si="30"/>
        <v>0</v>
      </c>
      <c r="BO91" s="72">
        <f>IF(OR(qualitativ!BA91="8*6",qualitativ!BA91="6*8",qualitativ!BA91="8*6=48",qualitativ!BA91="6*8=48"),1,0)</f>
        <v>0</v>
      </c>
      <c r="BP91" s="72">
        <f>IF(OR(qualitativ!BB91=3),1,0)</f>
        <v>0</v>
      </c>
      <c r="BQ91" s="72">
        <f>IF(OR(qualitativ!BC91=1),1,0)</f>
        <v>0</v>
      </c>
      <c r="BR91" s="72">
        <f>IF(OR(qualitativ!BD91=2),1,0)</f>
        <v>0</v>
      </c>
      <c r="BS91" s="72">
        <f t="shared" si="31"/>
        <v>0</v>
      </c>
      <c r="BT91" s="73">
        <f t="shared" si="32"/>
        <v>0</v>
      </c>
      <c r="BU91" s="74">
        <f t="shared" si="33"/>
        <v>0</v>
      </c>
      <c r="BV91" s="73">
        <f>COUNTIF(qualitativ!C91:BD91,999)</f>
        <v>0</v>
      </c>
    </row>
    <row r="92" spans="1:74" x14ac:dyDescent="0.2">
      <c r="A92" s="19">
        <f>qualitativ!A92</f>
        <v>0</v>
      </c>
      <c r="B92" s="19">
        <f>qualitativ!B92</f>
        <v>0</v>
      </c>
      <c r="C92" s="72">
        <f>IF(qualitativ!C92=5089,1,0)</f>
        <v>0</v>
      </c>
      <c r="D92" s="72">
        <f>IF(qualitativ!D92=43005,1,0)</f>
        <v>0</v>
      </c>
      <c r="E92" s="72">
        <f>IF(qualitativ!E92=300500,1,0)</f>
        <v>0</v>
      </c>
      <c r="F92" s="72">
        <f t="shared" si="17"/>
        <v>0</v>
      </c>
      <c r="G92" s="72">
        <f>IF(qualitativ!F92="&gt;",1,0)</f>
        <v>0</v>
      </c>
      <c r="H92" s="72">
        <f>IF(qualitativ!G92="&gt;",1,0)</f>
        <v>0</v>
      </c>
      <c r="I92" s="72">
        <f>IF(qualitativ!H92="&lt;",1,0)</f>
        <v>0</v>
      </c>
      <c r="J92" s="72">
        <f t="shared" si="18"/>
        <v>0</v>
      </c>
      <c r="K92" s="72">
        <f>IF(qualitativ!I92=9900,1,0)</f>
        <v>0</v>
      </c>
      <c r="L92" s="72">
        <f>IF(qualitativ!J92=4600,1,0)</f>
        <v>0</v>
      </c>
      <c r="M92" s="72">
        <f>IF(qualitativ!K92=4000,1,0)</f>
        <v>0</v>
      </c>
      <c r="N92" s="72">
        <f t="shared" si="19"/>
        <v>0</v>
      </c>
      <c r="O92" s="72">
        <f>IF(qualitativ!L92=6999,1,0)</f>
        <v>0</v>
      </c>
      <c r="P92" s="72">
        <f>IF(qualitativ!M92=3490,1,0)</f>
        <v>0</v>
      </c>
      <c r="Q92" s="72">
        <f>IF(qualitativ!N92=3900,1,0)</f>
        <v>0</v>
      </c>
      <c r="R92" s="72">
        <f t="shared" si="20"/>
        <v>0</v>
      </c>
      <c r="S92" s="72">
        <f>IF(qualitativ!O92=7000,1,0)</f>
        <v>0</v>
      </c>
      <c r="T92" s="72">
        <f>IF(qualitativ!P92=5300,1,0)</f>
        <v>0</v>
      </c>
      <c r="U92" s="72">
        <f>IF(qualitativ!Q92=4080,1,0)</f>
        <v>0</v>
      </c>
      <c r="V92" s="72">
        <f>IF(qualitativ!R92=12500,1,0)</f>
        <v>0</v>
      </c>
      <c r="W92" s="72">
        <f t="shared" si="21"/>
        <v>0</v>
      </c>
      <c r="X92" s="72">
        <f>IF(qualitativ!S92=500,1,0)</f>
        <v>0</v>
      </c>
      <c r="Y92" s="72">
        <f>IF(qualitativ!T92=250,1,0)</f>
        <v>0</v>
      </c>
      <c r="Z92" s="72">
        <f>IF(qualitativ!U92=350,1,0)</f>
        <v>0</v>
      </c>
      <c r="AA92" s="72">
        <f>IF(qualitativ!V92=1500,1,0)</f>
        <v>0</v>
      </c>
      <c r="AB92" s="72">
        <f t="shared" si="22"/>
        <v>0</v>
      </c>
      <c r="AC92" s="72">
        <f>IF(qualitativ!W92=300,1,0)</f>
        <v>0</v>
      </c>
      <c r="AD92" s="72">
        <f>IF(qualitativ!X92=736,1,0)</f>
        <v>0</v>
      </c>
      <c r="AE92" s="72">
        <f>IF(qualitativ!Y92=699,1,0)</f>
        <v>0</v>
      </c>
      <c r="AF92" s="72">
        <f>IF(qualitativ!Z92=354,1,0)</f>
        <v>0</v>
      </c>
      <c r="AG92" s="72">
        <f t="shared" si="23"/>
        <v>0</v>
      </c>
      <c r="AH92" s="72">
        <f>IF(qualitativ!AA92=4500,1,0)</f>
        <v>0</v>
      </c>
      <c r="AI92" s="72">
        <f>IF(qualitativ!AB92=64000,1,0)</f>
        <v>0</v>
      </c>
      <c r="AJ92" s="72">
        <f>IF(qualitativ!AC92=2500,1,0)</f>
        <v>0</v>
      </c>
      <c r="AK92" s="72">
        <f>IF(qualitativ!AD92=49000,1,0)</f>
        <v>0</v>
      </c>
      <c r="AL92" s="72">
        <f t="shared" si="24"/>
        <v>0</v>
      </c>
      <c r="AM92" s="72">
        <f>IF(qualitativ!AE92=584,1,0)</f>
        <v>0</v>
      </c>
      <c r="AN92" s="72">
        <f>IF(qualitativ!AF92=1324,1,0)</f>
        <v>0</v>
      </c>
      <c r="AO92" s="72">
        <f t="shared" si="25"/>
        <v>0</v>
      </c>
      <c r="AP92" s="72">
        <f>IF(qualitativ!AG92=644,1,0)</f>
        <v>0</v>
      </c>
      <c r="AQ92" s="72">
        <f>IF(qualitativ!AH92=272,1,0)</f>
        <v>0</v>
      </c>
      <c r="AR92" s="72">
        <f t="shared" si="26"/>
        <v>0</v>
      </c>
      <c r="AS92" s="72">
        <f>IF(OR(qualitativ!AI92="35-4",qualitativ!AI92="35-4=31"),1,0)</f>
        <v>0</v>
      </c>
      <c r="AT92" s="72">
        <f>IF(qualitativ!AJ92=31,1,0)</f>
        <v>0</v>
      </c>
      <c r="AU92" s="72">
        <f t="shared" si="27"/>
        <v>0</v>
      </c>
      <c r="AV92" s="72">
        <f>IF(qualitativ!AK92=6,1,0)</f>
        <v>0</v>
      </c>
      <c r="AW92" s="72">
        <f>IF(qualitativ!AL92=80,1,0)</f>
        <v>0</v>
      </c>
      <c r="AX92" s="72">
        <f>IF(qualitativ!AM92=32,1,0)</f>
        <v>0</v>
      </c>
      <c r="AY92" s="72">
        <f>IF(qualitativ!AN92=63,1,0)</f>
        <v>0</v>
      </c>
      <c r="AZ92" s="72">
        <f>IF(AND(qualitativ!AO92=0,ISBLANK(qualitativ!AO92)=FALSE),1,0)</f>
        <v>0</v>
      </c>
      <c r="BA92" s="72">
        <f>IF(qualitativ!AP92=35,1,0)</f>
        <v>0</v>
      </c>
      <c r="BB92" s="72">
        <f t="shared" si="28"/>
        <v>0</v>
      </c>
      <c r="BC92" s="72">
        <f>IF(qualitativ!AQ92=8,1,0)</f>
        <v>0</v>
      </c>
      <c r="BD92" s="72">
        <f>IF(qualitativ!AR92=1,1,0)</f>
        <v>0</v>
      </c>
      <c r="BE92" s="72">
        <f>IF(qualitativ!AS92=7,1,0)</f>
        <v>0</v>
      </c>
      <c r="BF92" s="72">
        <f>IF(qualitativ!AT92=8,1,0)</f>
        <v>0</v>
      </c>
      <c r="BG92" s="72">
        <f>IF(qualitativ!AU92=6,1,0)</f>
        <v>0</v>
      </c>
      <c r="BH92" s="72">
        <f>IF(qualitativ!AV92=7,1,0)</f>
        <v>0</v>
      </c>
      <c r="BI92" s="72">
        <f t="shared" si="29"/>
        <v>0</v>
      </c>
      <c r="BJ92" s="72">
        <f>IF(qualitativ!AW92=35000,1,0)</f>
        <v>0</v>
      </c>
      <c r="BK92" s="72">
        <f>IF(qualitativ!AX92=1000,1,0)</f>
        <v>0</v>
      </c>
      <c r="BL92" s="72">
        <f>IF(qualitativ!AY92=600,1,0)</f>
        <v>0</v>
      </c>
      <c r="BM92" s="72">
        <f>IF(qualitativ!AZ92=600,1,0)</f>
        <v>0</v>
      </c>
      <c r="BN92" s="72">
        <f t="shared" si="30"/>
        <v>0</v>
      </c>
      <c r="BO92" s="72">
        <f>IF(OR(qualitativ!BA92="8*6",qualitativ!BA92="6*8",qualitativ!BA92="8*6=48",qualitativ!BA92="6*8=48"),1,0)</f>
        <v>0</v>
      </c>
      <c r="BP92" s="72">
        <f>IF(OR(qualitativ!BB92=3),1,0)</f>
        <v>0</v>
      </c>
      <c r="BQ92" s="72">
        <f>IF(OR(qualitativ!BC92=1),1,0)</f>
        <v>0</v>
      </c>
      <c r="BR92" s="72">
        <f>IF(OR(qualitativ!BD92=2),1,0)</f>
        <v>0</v>
      </c>
      <c r="BS92" s="72">
        <f t="shared" si="31"/>
        <v>0</v>
      </c>
      <c r="BT92" s="73">
        <f t="shared" si="32"/>
        <v>0</v>
      </c>
      <c r="BU92" s="74">
        <f t="shared" si="33"/>
        <v>0</v>
      </c>
      <c r="BV92" s="73">
        <f>COUNTIF(qualitativ!C92:BD92,999)</f>
        <v>0</v>
      </c>
    </row>
    <row r="93" spans="1:74" x14ac:dyDescent="0.2">
      <c r="A93" s="19">
        <f>qualitativ!A93</f>
        <v>0</v>
      </c>
      <c r="B93" s="19">
        <f>qualitativ!B93</f>
        <v>0</v>
      </c>
      <c r="C93" s="72">
        <f>IF(qualitativ!C93=5089,1,0)</f>
        <v>0</v>
      </c>
      <c r="D93" s="72">
        <f>IF(qualitativ!D93=43005,1,0)</f>
        <v>0</v>
      </c>
      <c r="E93" s="72">
        <f>IF(qualitativ!E93=300500,1,0)</f>
        <v>0</v>
      </c>
      <c r="F93" s="72">
        <f t="shared" si="17"/>
        <v>0</v>
      </c>
      <c r="G93" s="72">
        <f>IF(qualitativ!F93="&gt;",1,0)</f>
        <v>0</v>
      </c>
      <c r="H93" s="72">
        <f>IF(qualitativ!G93="&gt;",1,0)</f>
        <v>0</v>
      </c>
      <c r="I93" s="72">
        <f>IF(qualitativ!H93="&lt;",1,0)</f>
        <v>0</v>
      </c>
      <c r="J93" s="72">
        <f t="shared" si="18"/>
        <v>0</v>
      </c>
      <c r="K93" s="72">
        <f>IF(qualitativ!I93=9900,1,0)</f>
        <v>0</v>
      </c>
      <c r="L93" s="72">
        <f>IF(qualitativ!J93=4600,1,0)</f>
        <v>0</v>
      </c>
      <c r="M93" s="72">
        <f>IF(qualitativ!K93=4000,1,0)</f>
        <v>0</v>
      </c>
      <c r="N93" s="72">
        <f t="shared" si="19"/>
        <v>0</v>
      </c>
      <c r="O93" s="72">
        <f>IF(qualitativ!L93=6999,1,0)</f>
        <v>0</v>
      </c>
      <c r="P93" s="72">
        <f>IF(qualitativ!M93=3490,1,0)</f>
        <v>0</v>
      </c>
      <c r="Q93" s="72">
        <f>IF(qualitativ!N93=3900,1,0)</f>
        <v>0</v>
      </c>
      <c r="R93" s="72">
        <f t="shared" si="20"/>
        <v>0</v>
      </c>
      <c r="S93" s="72">
        <f>IF(qualitativ!O93=7000,1,0)</f>
        <v>0</v>
      </c>
      <c r="T93" s="72">
        <f>IF(qualitativ!P93=5300,1,0)</f>
        <v>0</v>
      </c>
      <c r="U93" s="72">
        <f>IF(qualitativ!Q93=4080,1,0)</f>
        <v>0</v>
      </c>
      <c r="V93" s="72">
        <f>IF(qualitativ!R93=12500,1,0)</f>
        <v>0</v>
      </c>
      <c r="W93" s="72">
        <f t="shared" si="21"/>
        <v>0</v>
      </c>
      <c r="X93" s="72">
        <f>IF(qualitativ!S93=500,1,0)</f>
        <v>0</v>
      </c>
      <c r="Y93" s="72">
        <f>IF(qualitativ!T93=250,1,0)</f>
        <v>0</v>
      </c>
      <c r="Z93" s="72">
        <f>IF(qualitativ!U93=350,1,0)</f>
        <v>0</v>
      </c>
      <c r="AA93" s="72">
        <f>IF(qualitativ!V93=1500,1,0)</f>
        <v>0</v>
      </c>
      <c r="AB93" s="72">
        <f t="shared" si="22"/>
        <v>0</v>
      </c>
      <c r="AC93" s="72">
        <f>IF(qualitativ!W93=300,1,0)</f>
        <v>0</v>
      </c>
      <c r="AD93" s="72">
        <f>IF(qualitativ!X93=736,1,0)</f>
        <v>0</v>
      </c>
      <c r="AE93" s="72">
        <f>IF(qualitativ!Y93=699,1,0)</f>
        <v>0</v>
      </c>
      <c r="AF93" s="72">
        <f>IF(qualitativ!Z93=354,1,0)</f>
        <v>0</v>
      </c>
      <c r="AG93" s="72">
        <f t="shared" si="23"/>
        <v>0</v>
      </c>
      <c r="AH93" s="72">
        <f>IF(qualitativ!AA93=4500,1,0)</f>
        <v>0</v>
      </c>
      <c r="AI93" s="72">
        <f>IF(qualitativ!AB93=64000,1,0)</f>
        <v>0</v>
      </c>
      <c r="AJ93" s="72">
        <f>IF(qualitativ!AC93=2500,1,0)</f>
        <v>0</v>
      </c>
      <c r="AK93" s="72">
        <f>IF(qualitativ!AD93=49000,1,0)</f>
        <v>0</v>
      </c>
      <c r="AL93" s="72">
        <f t="shared" si="24"/>
        <v>0</v>
      </c>
      <c r="AM93" s="72">
        <f>IF(qualitativ!AE93=584,1,0)</f>
        <v>0</v>
      </c>
      <c r="AN93" s="72">
        <f>IF(qualitativ!AF93=1324,1,0)</f>
        <v>0</v>
      </c>
      <c r="AO93" s="72">
        <f t="shared" si="25"/>
        <v>0</v>
      </c>
      <c r="AP93" s="72">
        <f>IF(qualitativ!AG93=644,1,0)</f>
        <v>0</v>
      </c>
      <c r="AQ93" s="72">
        <f>IF(qualitativ!AH93=272,1,0)</f>
        <v>0</v>
      </c>
      <c r="AR93" s="72">
        <f t="shared" si="26"/>
        <v>0</v>
      </c>
      <c r="AS93" s="72">
        <f>IF(OR(qualitativ!AI93="35-4",qualitativ!AI93="35-4=31"),1,0)</f>
        <v>0</v>
      </c>
      <c r="AT93" s="72">
        <f>IF(qualitativ!AJ93=31,1,0)</f>
        <v>0</v>
      </c>
      <c r="AU93" s="72">
        <f t="shared" si="27"/>
        <v>0</v>
      </c>
      <c r="AV93" s="72">
        <f>IF(qualitativ!AK93=6,1,0)</f>
        <v>0</v>
      </c>
      <c r="AW93" s="72">
        <f>IF(qualitativ!AL93=80,1,0)</f>
        <v>0</v>
      </c>
      <c r="AX93" s="72">
        <f>IF(qualitativ!AM93=32,1,0)</f>
        <v>0</v>
      </c>
      <c r="AY93" s="72">
        <f>IF(qualitativ!AN93=63,1,0)</f>
        <v>0</v>
      </c>
      <c r="AZ93" s="72">
        <f>IF(AND(qualitativ!AO93=0,ISBLANK(qualitativ!AO93)=FALSE),1,0)</f>
        <v>0</v>
      </c>
      <c r="BA93" s="72">
        <f>IF(qualitativ!AP93=35,1,0)</f>
        <v>0</v>
      </c>
      <c r="BB93" s="72">
        <f t="shared" si="28"/>
        <v>0</v>
      </c>
      <c r="BC93" s="72">
        <f>IF(qualitativ!AQ93=8,1,0)</f>
        <v>0</v>
      </c>
      <c r="BD93" s="72">
        <f>IF(qualitativ!AR93=1,1,0)</f>
        <v>0</v>
      </c>
      <c r="BE93" s="72">
        <f>IF(qualitativ!AS93=7,1,0)</f>
        <v>0</v>
      </c>
      <c r="BF93" s="72">
        <f>IF(qualitativ!AT93=8,1,0)</f>
        <v>0</v>
      </c>
      <c r="BG93" s="72">
        <f>IF(qualitativ!AU93=6,1,0)</f>
        <v>0</v>
      </c>
      <c r="BH93" s="72">
        <f>IF(qualitativ!AV93=7,1,0)</f>
        <v>0</v>
      </c>
      <c r="BI93" s="72">
        <f t="shared" si="29"/>
        <v>0</v>
      </c>
      <c r="BJ93" s="72">
        <f>IF(qualitativ!AW93=35000,1,0)</f>
        <v>0</v>
      </c>
      <c r="BK93" s="72">
        <f>IF(qualitativ!AX93=1000,1,0)</f>
        <v>0</v>
      </c>
      <c r="BL93" s="72">
        <f>IF(qualitativ!AY93=600,1,0)</f>
        <v>0</v>
      </c>
      <c r="BM93" s="72">
        <f>IF(qualitativ!AZ93=600,1,0)</f>
        <v>0</v>
      </c>
      <c r="BN93" s="72">
        <f t="shared" si="30"/>
        <v>0</v>
      </c>
      <c r="BO93" s="72">
        <f>IF(OR(qualitativ!BA93="8*6",qualitativ!BA93="6*8",qualitativ!BA93="8*6=48",qualitativ!BA93="6*8=48"),1,0)</f>
        <v>0</v>
      </c>
      <c r="BP93" s="72">
        <f>IF(OR(qualitativ!BB93=3),1,0)</f>
        <v>0</v>
      </c>
      <c r="BQ93" s="72">
        <f>IF(OR(qualitativ!BC93=1),1,0)</f>
        <v>0</v>
      </c>
      <c r="BR93" s="72">
        <f>IF(OR(qualitativ!BD93=2),1,0)</f>
        <v>0</v>
      </c>
      <c r="BS93" s="72">
        <f t="shared" si="31"/>
        <v>0</v>
      </c>
      <c r="BT93" s="73">
        <f t="shared" si="32"/>
        <v>0</v>
      </c>
      <c r="BU93" s="74">
        <f t="shared" si="33"/>
        <v>0</v>
      </c>
      <c r="BV93" s="73">
        <f>COUNTIF(qualitativ!C93:BD93,999)</f>
        <v>0</v>
      </c>
    </row>
    <row r="94" spans="1:74" x14ac:dyDescent="0.2">
      <c r="A94" s="19">
        <f>qualitativ!A94</f>
        <v>0</v>
      </c>
      <c r="B94" s="19">
        <f>qualitativ!B94</f>
        <v>0</v>
      </c>
      <c r="C94" s="72">
        <f>IF(qualitativ!C94=5089,1,0)</f>
        <v>0</v>
      </c>
      <c r="D94" s="72">
        <f>IF(qualitativ!D94=43005,1,0)</f>
        <v>0</v>
      </c>
      <c r="E94" s="72">
        <f>IF(qualitativ!E94=300500,1,0)</f>
        <v>0</v>
      </c>
      <c r="F94" s="72">
        <f t="shared" si="17"/>
        <v>0</v>
      </c>
      <c r="G94" s="72">
        <f>IF(qualitativ!F94="&gt;",1,0)</f>
        <v>0</v>
      </c>
      <c r="H94" s="72">
        <f>IF(qualitativ!G94="&gt;",1,0)</f>
        <v>0</v>
      </c>
      <c r="I94" s="72">
        <f>IF(qualitativ!H94="&lt;",1,0)</f>
        <v>0</v>
      </c>
      <c r="J94" s="72">
        <f t="shared" si="18"/>
        <v>0</v>
      </c>
      <c r="K94" s="72">
        <f>IF(qualitativ!I94=9900,1,0)</f>
        <v>0</v>
      </c>
      <c r="L94" s="72">
        <f>IF(qualitativ!J94=4600,1,0)</f>
        <v>0</v>
      </c>
      <c r="M94" s="72">
        <f>IF(qualitativ!K94=4000,1,0)</f>
        <v>0</v>
      </c>
      <c r="N94" s="72">
        <f t="shared" si="19"/>
        <v>0</v>
      </c>
      <c r="O94" s="72">
        <f>IF(qualitativ!L94=6999,1,0)</f>
        <v>0</v>
      </c>
      <c r="P94" s="72">
        <f>IF(qualitativ!M94=3490,1,0)</f>
        <v>0</v>
      </c>
      <c r="Q94" s="72">
        <f>IF(qualitativ!N94=3900,1,0)</f>
        <v>0</v>
      </c>
      <c r="R94" s="72">
        <f t="shared" si="20"/>
        <v>0</v>
      </c>
      <c r="S94" s="72">
        <f>IF(qualitativ!O94=7000,1,0)</f>
        <v>0</v>
      </c>
      <c r="T94" s="72">
        <f>IF(qualitativ!P94=5300,1,0)</f>
        <v>0</v>
      </c>
      <c r="U94" s="72">
        <f>IF(qualitativ!Q94=4080,1,0)</f>
        <v>0</v>
      </c>
      <c r="V94" s="72">
        <f>IF(qualitativ!R94=12500,1,0)</f>
        <v>0</v>
      </c>
      <c r="W94" s="72">
        <f t="shared" si="21"/>
        <v>0</v>
      </c>
      <c r="X94" s="72">
        <f>IF(qualitativ!S94=500,1,0)</f>
        <v>0</v>
      </c>
      <c r="Y94" s="72">
        <f>IF(qualitativ!T94=250,1,0)</f>
        <v>0</v>
      </c>
      <c r="Z94" s="72">
        <f>IF(qualitativ!U94=350,1,0)</f>
        <v>0</v>
      </c>
      <c r="AA94" s="72">
        <f>IF(qualitativ!V94=1500,1,0)</f>
        <v>0</v>
      </c>
      <c r="AB94" s="72">
        <f t="shared" si="22"/>
        <v>0</v>
      </c>
      <c r="AC94" s="72">
        <f>IF(qualitativ!W94=300,1,0)</f>
        <v>0</v>
      </c>
      <c r="AD94" s="72">
        <f>IF(qualitativ!X94=736,1,0)</f>
        <v>0</v>
      </c>
      <c r="AE94" s="72">
        <f>IF(qualitativ!Y94=699,1,0)</f>
        <v>0</v>
      </c>
      <c r="AF94" s="72">
        <f>IF(qualitativ!Z94=354,1,0)</f>
        <v>0</v>
      </c>
      <c r="AG94" s="72">
        <f t="shared" si="23"/>
        <v>0</v>
      </c>
      <c r="AH94" s="72">
        <f>IF(qualitativ!AA94=4500,1,0)</f>
        <v>0</v>
      </c>
      <c r="AI94" s="72">
        <f>IF(qualitativ!AB94=64000,1,0)</f>
        <v>0</v>
      </c>
      <c r="AJ94" s="72">
        <f>IF(qualitativ!AC94=2500,1,0)</f>
        <v>0</v>
      </c>
      <c r="AK94" s="72">
        <f>IF(qualitativ!AD94=49000,1,0)</f>
        <v>0</v>
      </c>
      <c r="AL94" s="72">
        <f t="shared" si="24"/>
        <v>0</v>
      </c>
      <c r="AM94" s="72">
        <f>IF(qualitativ!AE94=584,1,0)</f>
        <v>0</v>
      </c>
      <c r="AN94" s="72">
        <f>IF(qualitativ!AF94=1324,1,0)</f>
        <v>0</v>
      </c>
      <c r="AO94" s="72">
        <f t="shared" si="25"/>
        <v>0</v>
      </c>
      <c r="AP94" s="72">
        <f>IF(qualitativ!AG94=644,1,0)</f>
        <v>0</v>
      </c>
      <c r="AQ94" s="72">
        <f>IF(qualitativ!AH94=272,1,0)</f>
        <v>0</v>
      </c>
      <c r="AR94" s="72">
        <f t="shared" si="26"/>
        <v>0</v>
      </c>
      <c r="AS94" s="72">
        <f>IF(OR(qualitativ!AI94="35-4",qualitativ!AI94="35-4=31"),1,0)</f>
        <v>0</v>
      </c>
      <c r="AT94" s="72">
        <f>IF(qualitativ!AJ94=31,1,0)</f>
        <v>0</v>
      </c>
      <c r="AU94" s="72">
        <f t="shared" si="27"/>
        <v>0</v>
      </c>
      <c r="AV94" s="72">
        <f>IF(qualitativ!AK94=6,1,0)</f>
        <v>0</v>
      </c>
      <c r="AW94" s="72">
        <f>IF(qualitativ!AL94=80,1,0)</f>
        <v>0</v>
      </c>
      <c r="AX94" s="72">
        <f>IF(qualitativ!AM94=32,1,0)</f>
        <v>0</v>
      </c>
      <c r="AY94" s="72">
        <f>IF(qualitativ!AN94=63,1,0)</f>
        <v>0</v>
      </c>
      <c r="AZ94" s="72">
        <f>IF(AND(qualitativ!AO94=0,ISBLANK(qualitativ!AO94)=FALSE),1,0)</f>
        <v>0</v>
      </c>
      <c r="BA94" s="72">
        <f>IF(qualitativ!AP94=35,1,0)</f>
        <v>0</v>
      </c>
      <c r="BB94" s="72">
        <f t="shared" si="28"/>
        <v>0</v>
      </c>
      <c r="BC94" s="72">
        <f>IF(qualitativ!AQ94=8,1,0)</f>
        <v>0</v>
      </c>
      <c r="BD94" s="72">
        <f>IF(qualitativ!AR94=1,1,0)</f>
        <v>0</v>
      </c>
      <c r="BE94" s="72">
        <f>IF(qualitativ!AS94=7,1,0)</f>
        <v>0</v>
      </c>
      <c r="BF94" s="72">
        <f>IF(qualitativ!AT94=8,1,0)</f>
        <v>0</v>
      </c>
      <c r="BG94" s="72">
        <f>IF(qualitativ!AU94=6,1,0)</f>
        <v>0</v>
      </c>
      <c r="BH94" s="72">
        <f>IF(qualitativ!AV94=7,1,0)</f>
        <v>0</v>
      </c>
      <c r="BI94" s="72">
        <f t="shared" si="29"/>
        <v>0</v>
      </c>
      <c r="BJ94" s="72">
        <f>IF(qualitativ!AW94=35000,1,0)</f>
        <v>0</v>
      </c>
      <c r="BK94" s="72">
        <f>IF(qualitativ!AX94=1000,1,0)</f>
        <v>0</v>
      </c>
      <c r="BL94" s="72">
        <f>IF(qualitativ!AY94=600,1,0)</f>
        <v>0</v>
      </c>
      <c r="BM94" s="72">
        <f>IF(qualitativ!AZ94=600,1,0)</f>
        <v>0</v>
      </c>
      <c r="BN94" s="72">
        <f t="shared" si="30"/>
        <v>0</v>
      </c>
      <c r="BO94" s="72">
        <f>IF(OR(qualitativ!BA94="8*6",qualitativ!BA94="6*8",qualitativ!BA94="8*6=48",qualitativ!BA94="6*8=48"),1,0)</f>
        <v>0</v>
      </c>
      <c r="BP94" s="72">
        <f>IF(OR(qualitativ!BB94=3),1,0)</f>
        <v>0</v>
      </c>
      <c r="BQ94" s="72">
        <f>IF(OR(qualitativ!BC94=1),1,0)</f>
        <v>0</v>
      </c>
      <c r="BR94" s="72">
        <f>IF(OR(qualitativ!BD94=2),1,0)</f>
        <v>0</v>
      </c>
      <c r="BS94" s="72">
        <f t="shared" si="31"/>
        <v>0</v>
      </c>
      <c r="BT94" s="73">
        <f t="shared" si="32"/>
        <v>0</v>
      </c>
      <c r="BU94" s="74">
        <f t="shared" si="33"/>
        <v>0</v>
      </c>
      <c r="BV94" s="73">
        <f>COUNTIF(qualitativ!C94:BD94,999)</f>
        <v>0</v>
      </c>
    </row>
    <row r="95" spans="1:74" x14ac:dyDescent="0.2">
      <c r="A95" s="19">
        <f>qualitativ!A95</f>
        <v>0</v>
      </c>
      <c r="B95" s="19">
        <f>qualitativ!B95</f>
        <v>0</v>
      </c>
      <c r="C95" s="72">
        <f>IF(qualitativ!C95=5089,1,0)</f>
        <v>0</v>
      </c>
      <c r="D95" s="72">
        <f>IF(qualitativ!D95=43005,1,0)</f>
        <v>0</v>
      </c>
      <c r="E95" s="72">
        <f>IF(qualitativ!E95=300500,1,0)</f>
        <v>0</v>
      </c>
      <c r="F95" s="72">
        <f t="shared" si="17"/>
        <v>0</v>
      </c>
      <c r="G95" s="72">
        <f>IF(qualitativ!F95="&gt;",1,0)</f>
        <v>0</v>
      </c>
      <c r="H95" s="72">
        <f>IF(qualitativ!G95="&gt;",1,0)</f>
        <v>0</v>
      </c>
      <c r="I95" s="72">
        <f>IF(qualitativ!H95="&lt;",1,0)</f>
        <v>0</v>
      </c>
      <c r="J95" s="72">
        <f t="shared" si="18"/>
        <v>0</v>
      </c>
      <c r="K95" s="72">
        <f>IF(qualitativ!I95=9900,1,0)</f>
        <v>0</v>
      </c>
      <c r="L95" s="72">
        <f>IF(qualitativ!J95=4600,1,0)</f>
        <v>0</v>
      </c>
      <c r="M95" s="72">
        <f>IF(qualitativ!K95=4000,1,0)</f>
        <v>0</v>
      </c>
      <c r="N95" s="72">
        <f t="shared" si="19"/>
        <v>0</v>
      </c>
      <c r="O95" s="72">
        <f>IF(qualitativ!L95=6999,1,0)</f>
        <v>0</v>
      </c>
      <c r="P95" s="72">
        <f>IF(qualitativ!M95=3490,1,0)</f>
        <v>0</v>
      </c>
      <c r="Q95" s="72">
        <f>IF(qualitativ!N95=3900,1,0)</f>
        <v>0</v>
      </c>
      <c r="R95" s="72">
        <f t="shared" si="20"/>
        <v>0</v>
      </c>
      <c r="S95" s="72">
        <f>IF(qualitativ!O95=7000,1,0)</f>
        <v>0</v>
      </c>
      <c r="T95" s="72">
        <f>IF(qualitativ!P95=5300,1,0)</f>
        <v>0</v>
      </c>
      <c r="U95" s="72">
        <f>IF(qualitativ!Q95=4080,1,0)</f>
        <v>0</v>
      </c>
      <c r="V95" s="72">
        <f>IF(qualitativ!R95=12500,1,0)</f>
        <v>0</v>
      </c>
      <c r="W95" s="72">
        <f t="shared" si="21"/>
        <v>0</v>
      </c>
      <c r="X95" s="72">
        <f>IF(qualitativ!S95=500,1,0)</f>
        <v>0</v>
      </c>
      <c r="Y95" s="72">
        <f>IF(qualitativ!T95=250,1,0)</f>
        <v>0</v>
      </c>
      <c r="Z95" s="72">
        <f>IF(qualitativ!U95=350,1,0)</f>
        <v>0</v>
      </c>
      <c r="AA95" s="72">
        <f>IF(qualitativ!V95=1500,1,0)</f>
        <v>0</v>
      </c>
      <c r="AB95" s="72">
        <f t="shared" si="22"/>
        <v>0</v>
      </c>
      <c r="AC95" s="72">
        <f>IF(qualitativ!W95=300,1,0)</f>
        <v>0</v>
      </c>
      <c r="AD95" s="72">
        <f>IF(qualitativ!X95=736,1,0)</f>
        <v>0</v>
      </c>
      <c r="AE95" s="72">
        <f>IF(qualitativ!Y95=699,1,0)</f>
        <v>0</v>
      </c>
      <c r="AF95" s="72">
        <f>IF(qualitativ!Z95=354,1,0)</f>
        <v>0</v>
      </c>
      <c r="AG95" s="72">
        <f t="shared" si="23"/>
        <v>0</v>
      </c>
      <c r="AH95" s="72">
        <f>IF(qualitativ!AA95=4500,1,0)</f>
        <v>0</v>
      </c>
      <c r="AI95" s="72">
        <f>IF(qualitativ!AB95=64000,1,0)</f>
        <v>0</v>
      </c>
      <c r="AJ95" s="72">
        <f>IF(qualitativ!AC95=2500,1,0)</f>
        <v>0</v>
      </c>
      <c r="AK95" s="72">
        <f>IF(qualitativ!AD95=49000,1,0)</f>
        <v>0</v>
      </c>
      <c r="AL95" s="72">
        <f t="shared" si="24"/>
        <v>0</v>
      </c>
      <c r="AM95" s="72">
        <f>IF(qualitativ!AE95=584,1,0)</f>
        <v>0</v>
      </c>
      <c r="AN95" s="72">
        <f>IF(qualitativ!AF95=1324,1,0)</f>
        <v>0</v>
      </c>
      <c r="AO95" s="72">
        <f t="shared" si="25"/>
        <v>0</v>
      </c>
      <c r="AP95" s="72">
        <f>IF(qualitativ!AG95=644,1,0)</f>
        <v>0</v>
      </c>
      <c r="AQ95" s="72">
        <f>IF(qualitativ!AH95=272,1,0)</f>
        <v>0</v>
      </c>
      <c r="AR95" s="72">
        <f t="shared" si="26"/>
        <v>0</v>
      </c>
      <c r="AS95" s="72">
        <f>IF(OR(qualitativ!AI95="35-4",qualitativ!AI95="35-4=31"),1,0)</f>
        <v>0</v>
      </c>
      <c r="AT95" s="72">
        <f>IF(qualitativ!AJ95=31,1,0)</f>
        <v>0</v>
      </c>
      <c r="AU95" s="72">
        <f t="shared" si="27"/>
        <v>0</v>
      </c>
      <c r="AV95" s="72">
        <f>IF(qualitativ!AK95=6,1,0)</f>
        <v>0</v>
      </c>
      <c r="AW95" s="72">
        <f>IF(qualitativ!AL95=80,1,0)</f>
        <v>0</v>
      </c>
      <c r="AX95" s="72">
        <f>IF(qualitativ!AM95=32,1,0)</f>
        <v>0</v>
      </c>
      <c r="AY95" s="72">
        <f>IF(qualitativ!AN95=63,1,0)</f>
        <v>0</v>
      </c>
      <c r="AZ95" s="72">
        <f>IF(AND(qualitativ!AO95=0,ISBLANK(qualitativ!AO95)=FALSE),1,0)</f>
        <v>0</v>
      </c>
      <c r="BA95" s="72">
        <f>IF(qualitativ!AP95=35,1,0)</f>
        <v>0</v>
      </c>
      <c r="BB95" s="72">
        <f t="shared" si="28"/>
        <v>0</v>
      </c>
      <c r="BC95" s="72">
        <f>IF(qualitativ!AQ95=8,1,0)</f>
        <v>0</v>
      </c>
      <c r="BD95" s="72">
        <f>IF(qualitativ!AR95=1,1,0)</f>
        <v>0</v>
      </c>
      <c r="BE95" s="72">
        <f>IF(qualitativ!AS95=7,1,0)</f>
        <v>0</v>
      </c>
      <c r="BF95" s="72">
        <f>IF(qualitativ!AT95=8,1,0)</f>
        <v>0</v>
      </c>
      <c r="BG95" s="72">
        <f>IF(qualitativ!AU95=6,1,0)</f>
        <v>0</v>
      </c>
      <c r="BH95" s="72">
        <f>IF(qualitativ!AV95=7,1,0)</f>
        <v>0</v>
      </c>
      <c r="BI95" s="72">
        <f t="shared" si="29"/>
        <v>0</v>
      </c>
      <c r="BJ95" s="72">
        <f>IF(qualitativ!AW95=35000,1,0)</f>
        <v>0</v>
      </c>
      <c r="BK95" s="72">
        <f>IF(qualitativ!AX95=1000,1,0)</f>
        <v>0</v>
      </c>
      <c r="BL95" s="72">
        <f>IF(qualitativ!AY95=600,1,0)</f>
        <v>0</v>
      </c>
      <c r="BM95" s="72">
        <f>IF(qualitativ!AZ95=600,1,0)</f>
        <v>0</v>
      </c>
      <c r="BN95" s="72">
        <f t="shared" si="30"/>
        <v>0</v>
      </c>
      <c r="BO95" s="72">
        <f>IF(OR(qualitativ!BA95="8*6",qualitativ!BA95="6*8",qualitativ!BA95="8*6=48",qualitativ!BA95="6*8=48"),1,0)</f>
        <v>0</v>
      </c>
      <c r="BP95" s="72">
        <f>IF(OR(qualitativ!BB95=3),1,0)</f>
        <v>0</v>
      </c>
      <c r="BQ95" s="72">
        <f>IF(OR(qualitativ!BC95=1),1,0)</f>
        <v>0</v>
      </c>
      <c r="BR95" s="72">
        <f>IF(OR(qualitativ!BD95=2),1,0)</f>
        <v>0</v>
      </c>
      <c r="BS95" s="72">
        <f t="shared" si="31"/>
        <v>0</v>
      </c>
      <c r="BT95" s="73">
        <f t="shared" si="32"/>
        <v>0</v>
      </c>
      <c r="BU95" s="74">
        <f t="shared" si="33"/>
        <v>0</v>
      </c>
      <c r="BV95" s="73">
        <f>COUNTIF(qualitativ!C95:BD95,999)</f>
        <v>0</v>
      </c>
    </row>
    <row r="96" spans="1:74" x14ac:dyDescent="0.2">
      <c r="A96" s="19">
        <f>qualitativ!A96</f>
        <v>0</v>
      </c>
      <c r="B96" s="19">
        <f>qualitativ!B96</f>
        <v>0</v>
      </c>
      <c r="C96" s="72">
        <f>IF(qualitativ!C96=5089,1,0)</f>
        <v>0</v>
      </c>
      <c r="D96" s="72">
        <f>IF(qualitativ!D96=43005,1,0)</f>
        <v>0</v>
      </c>
      <c r="E96" s="72">
        <f>IF(qualitativ!E96=300500,1,0)</f>
        <v>0</v>
      </c>
      <c r="F96" s="72">
        <f t="shared" si="17"/>
        <v>0</v>
      </c>
      <c r="G96" s="72">
        <f>IF(qualitativ!F96="&gt;",1,0)</f>
        <v>0</v>
      </c>
      <c r="H96" s="72">
        <f>IF(qualitativ!G96="&gt;",1,0)</f>
        <v>0</v>
      </c>
      <c r="I96" s="72">
        <f>IF(qualitativ!H96="&lt;",1,0)</f>
        <v>0</v>
      </c>
      <c r="J96" s="72">
        <f t="shared" si="18"/>
        <v>0</v>
      </c>
      <c r="K96" s="72">
        <f>IF(qualitativ!I96=9900,1,0)</f>
        <v>0</v>
      </c>
      <c r="L96" s="72">
        <f>IF(qualitativ!J96=4600,1,0)</f>
        <v>0</v>
      </c>
      <c r="M96" s="72">
        <f>IF(qualitativ!K96=4000,1,0)</f>
        <v>0</v>
      </c>
      <c r="N96" s="72">
        <f t="shared" si="19"/>
        <v>0</v>
      </c>
      <c r="O96" s="72">
        <f>IF(qualitativ!L96=6999,1,0)</f>
        <v>0</v>
      </c>
      <c r="P96" s="72">
        <f>IF(qualitativ!M96=3490,1,0)</f>
        <v>0</v>
      </c>
      <c r="Q96" s="72">
        <f>IF(qualitativ!N96=3900,1,0)</f>
        <v>0</v>
      </c>
      <c r="R96" s="72">
        <f t="shared" si="20"/>
        <v>0</v>
      </c>
      <c r="S96" s="72">
        <f>IF(qualitativ!O96=7000,1,0)</f>
        <v>0</v>
      </c>
      <c r="T96" s="72">
        <f>IF(qualitativ!P96=5300,1,0)</f>
        <v>0</v>
      </c>
      <c r="U96" s="72">
        <f>IF(qualitativ!Q96=4080,1,0)</f>
        <v>0</v>
      </c>
      <c r="V96" s="72">
        <f>IF(qualitativ!R96=12500,1,0)</f>
        <v>0</v>
      </c>
      <c r="W96" s="72">
        <f t="shared" si="21"/>
        <v>0</v>
      </c>
      <c r="X96" s="72">
        <f>IF(qualitativ!S96=500,1,0)</f>
        <v>0</v>
      </c>
      <c r="Y96" s="72">
        <f>IF(qualitativ!T96=250,1,0)</f>
        <v>0</v>
      </c>
      <c r="Z96" s="72">
        <f>IF(qualitativ!U96=350,1,0)</f>
        <v>0</v>
      </c>
      <c r="AA96" s="72">
        <f>IF(qualitativ!V96=1500,1,0)</f>
        <v>0</v>
      </c>
      <c r="AB96" s="72">
        <f t="shared" si="22"/>
        <v>0</v>
      </c>
      <c r="AC96" s="72">
        <f>IF(qualitativ!W96=300,1,0)</f>
        <v>0</v>
      </c>
      <c r="AD96" s="72">
        <f>IF(qualitativ!X96=736,1,0)</f>
        <v>0</v>
      </c>
      <c r="AE96" s="72">
        <f>IF(qualitativ!Y96=699,1,0)</f>
        <v>0</v>
      </c>
      <c r="AF96" s="72">
        <f>IF(qualitativ!Z96=354,1,0)</f>
        <v>0</v>
      </c>
      <c r="AG96" s="72">
        <f t="shared" si="23"/>
        <v>0</v>
      </c>
      <c r="AH96" s="72">
        <f>IF(qualitativ!AA96=4500,1,0)</f>
        <v>0</v>
      </c>
      <c r="AI96" s="72">
        <f>IF(qualitativ!AB96=64000,1,0)</f>
        <v>0</v>
      </c>
      <c r="AJ96" s="72">
        <f>IF(qualitativ!AC96=2500,1,0)</f>
        <v>0</v>
      </c>
      <c r="AK96" s="72">
        <f>IF(qualitativ!AD96=49000,1,0)</f>
        <v>0</v>
      </c>
      <c r="AL96" s="72">
        <f t="shared" si="24"/>
        <v>0</v>
      </c>
      <c r="AM96" s="72">
        <f>IF(qualitativ!AE96=584,1,0)</f>
        <v>0</v>
      </c>
      <c r="AN96" s="72">
        <f>IF(qualitativ!AF96=1324,1,0)</f>
        <v>0</v>
      </c>
      <c r="AO96" s="72">
        <f t="shared" si="25"/>
        <v>0</v>
      </c>
      <c r="AP96" s="72">
        <f>IF(qualitativ!AG96=644,1,0)</f>
        <v>0</v>
      </c>
      <c r="AQ96" s="72">
        <f>IF(qualitativ!AH96=272,1,0)</f>
        <v>0</v>
      </c>
      <c r="AR96" s="72">
        <f t="shared" si="26"/>
        <v>0</v>
      </c>
      <c r="AS96" s="72">
        <f>IF(OR(qualitativ!AI96="35-4",qualitativ!AI96="35-4=31"),1,0)</f>
        <v>0</v>
      </c>
      <c r="AT96" s="72">
        <f>IF(qualitativ!AJ96=31,1,0)</f>
        <v>0</v>
      </c>
      <c r="AU96" s="72">
        <f t="shared" si="27"/>
        <v>0</v>
      </c>
      <c r="AV96" s="72">
        <f>IF(qualitativ!AK96=6,1,0)</f>
        <v>0</v>
      </c>
      <c r="AW96" s="72">
        <f>IF(qualitativ!AL96=80,1,0)</f>
        <v>0</v>
      </c>
      <c r="AX96" s="72">
        <f>IF(qualitativ!AM96=32,1,0)</f>
        <v>0</v>
      </c>
      <c r="AY96" s="72">
        <f>IF(qualitativ!AN96=63,1,0)</f>
        <v>0</v>
      </c>
      <c r="AZ96" s="72">
        <f>IF(AND(qualitativ!AO96=0,ISBLANK(qualitativ!AO96)=FALSE),1,0)</f>
        <v>0</v>
      </c>
      <c r="BA96" s="72">
        <f>IF(qualitativ!AP96=35,1,0)</f>
        <v>0</v>
      </c>
      <c r="BB96" s="72">
        <f t="shared" si="28"/>
        <v>0</v>
      </c>
      <c r="BC96" s="72">
        <f>IF(qualitativ!AQ96=8,1,0)</f>
        <v>0</v>
      </c>
      <c r="BD96" s="72">
        <f>IF(qualitativ!AR96=1,1,0)</f>
        <v>0</v>
      </c>
      <c r="BE96" s="72">
        <f>IF(qualitativ!AS96=7,1,0)</f>
        <v>0</v>
      </c>
      <c r="BF96" s="72">
        <f>IF(qualitativ!AT96=8,1,0)</f>
        <v>0</v>
      </c>
      <c r="BG96" s="72">
        <f>IF(qualitativ!AU96=6,1,0)</f>
        <v>0</v>
      </c>
      <c r="BH96" s="72">
        <f>IF(qualitativ!AV96=7,1,0)</f>
        <v>0</v>
      </c>
      <c r="BI96" s="72">
        <f t="shared" si="29"/>
        <v>0</v>
      </c>
      <c r="BJ96" s="72">
        <f>IF(qualitativ!AW96=35000,1,0)</f>
        <v>0</v>
      </c>
      <c r="BK96" s="72">
        <f>IF(qualitativ!AX96=1000,1,0)</f>
        <v>0</v>
      </c>
      <c r="BL96" s="72">
        <f>IF(qualitativ!AY96=600,1,0)</f>
        <v>0</v>
      </c>
      <c r="BM96" s="72">
        <f>IF(qualitativ!AZ96=600,1,0)</f>
        <v>0</v>
      </c>
      <c r="BN96" s="72">
        <f t="shared" si="30"/>
        <v>0</v>
      </c>
      <c r="BO96" s="72">
        <f>IF(OR(qualitativ!BA96="8*6",qualitativ!BA96="6*8",qualitativ!BA96="8*6=48",qualitativ!BA96="6*8=48"),1,0)</f>
        <v>0</v>
      </c>
      <c r="BP96" s="72">
        <f>IF(OR(qualitativ!BB96=3),1,0)</f>
        <v>0</v>
      </c>
      <c r="BQ96" s="72">
        <f>IF(OR(qualitativ!BC96=1),1,0)</f>
        <v>0</v>
      </c>
      <c r="BR96" s="72">
        <f>IF(OR(qualitativ!BD96=2),1,0)</f>
        <v>0</v>
      </c>
      <c r="BS96" s="72">
        <f t="shared" si="31"/>
        <v>0</v>
      </c>
      <c r="BT96" s="73">
        <f t="shared" si="32"/>
        <v>0</v>
      </c>
      <c r="BU96" s="74">
        <f t="shared" si="33"/>
        <v>0</v>
      </c>
      <c r="BV96" s="73">
        <f>COUNTIF(qualitativ!C96:BD96,999)</f>
        <v>0</v>
      </c>
    </row>
    <row r="97" spans="1:74" x14ac:dyDescent="0.2">
      <c r="A97" s="19">
        <f>qualitativ!A97</f>
        <v>0</v>
      </c>
      <c r="B97" s="19">
        <f>qualitativ!B97</f>
        <v>0</v>
      </c>
      <c r="C97" s="72">
        <f>IF(qualitativ!C97=5089,1,0)</f>
        <v>0</v>
      </c>
      <c r="D97" s="72">
        <f>IF(qualitativ!D97=43005,1,0)</f>
        <v>0</v>
      </c>
      <c r="E97" s="72">
        <f>IF(qualitativ!E97=300500,1,0)</f>
        <v>0</v>
      </c>
      <c r="F97" s="72">
        <f t="shared" si="17"/>
        <v>0</v>
      </c>
      <c r="G97" s="72">
        <f>IF(qualitativ!F97="&gt;",1,0)</f>
        <v>0</v>
      </c>
      <c r="H97" s="72">
        <f>IF(qualitativ!G97="&gt;",1,0)</f>
        <v>0</v>
      </c>
      <c r="I97" s="72">
        <f>IF(qualitativ!H97="&lt;",1,0)</f>
        <v>0</v>
      </c>
      <c r="J97" s="72">
        <f t="shared" si="18"/>
        <v>0</v>
      </c>
      <c r="K97" s="72">
        <f>IF(qualitativ!I97=9900,1,0)</f>
        <v>0</v>
      </c>
      <c r="L97" s="72">
        <f>IF(qualitativ!J97=4600,1,0)</f>
        <v>0</v>
      </c>
      <c r="M97" s="72">
        <f>IF(qualitativ!K97=4000,1,0)</f>
        <v>0</v>
      </c>
      <c r="N97" s="72">
        <f t="shared" si="19"/>
        <v>0</v>
      </c>
      <c r="O97" s="72">
        <f>IF(qualitativ!L97=6999,1,0)</f>
        <v>0</v>
      </c>
      <c r="P97" s="72">
        <f>IF(qualitativ!M97=3490,1,0)</f>
        <v>0</v>
      </c>
      <c r="Q97" s="72">
        <f>IF(qualitativ!N97=3900,1,0)</f>
        <v>0</v>
      </c>
      <c r="R97" s="72">
        <f t="shared" si="20"/>
        <v>0</v>
      </c>
      <c r="S97" s="72">
        <f>IF(qualitativ!O97=7000,1,0)</f>
        <v>0</v>
      </c>
      <c r="T97" s="72">
        <f>IF(qualitativ!P97=5300,1,0)</f>
        <v>0</v>
      </c>
      <c r="U97" s="72">
        <f>IF(qualitativ!Q97=4080,1,0)</f>
        <v>0</v>
      </c>
      <c r="V97" s="72">
        <f>IF(qualitativ!R97=12500,1,0)</f>
        <v>0</v>
      </c>
      <c r="W97" s="72">
        <f t="shared" si="21"/>
        <v>0</v>
      </c>
      <c r="X97" s="72">
        <f>IF(qualitativ!S97=500,1,0)</f>
        <v>0</v>
      </c>
      <c r="Y97" s="72">
        <f>IF(qualitativ!T97=250,1,0)</f>
        <v>0</v>
      </c>
      <c r="Z97" s="72">
        <f>IF(qualitativ!U97=350,1,0)</f>
        <v>0</v>
      </c>
      <c r="AA97" s="72">
        <f>IF(qualitativ!V97=1500,1,0)</f>
        <v>0</v>
      </c>
      <c r="AB97" s="72">
        <f t="shared" si="22"/>
        <v>0</v>
      </c>
      <c r="AC97" s="72">
        <f>IF(qualitativ!W97=300,1,0)</f>
        <v>0</v>
      </c>
      <c r="AD97" s="72">
        <f>IF(qualitativ!X97=736,1,0)</f>
        <v>0</v>
      </c>
      <c r="AE97" s="72">
        <f>IF(qualitativ!Y97=699,1,0)</f>
        <v>0</v>
      </c>
      <c r="AF97" s="72">
        <f>IF(qualitativ!Z97=354,1,0)</f>
        <v>0</v>
      </c>
      <c r="AG97" s="72">
        <f t="shared" si="23"/>
        <v>0</v>
      </c>
      <c r="AH97" s="72">
        <f>IF(qualitativ!AA97=4500,1,0)</f>
        <v>0</v>
      </c>
      <c r="AI97" s="72">
        <f>IF(qualitativ!AB97=64000,1,0)</f>
        <v>0</v>
      </c>
      <c r="AJ97" s="72">
        <f>IF(qualitativ!AC97=2500,1,0)</f>
        <v>0</v>
      </c>
      <c r="AK97" s="72">
        <f>IF(qualitativ!AD97=49000,1,0)</f>
        <v>0</v>
      </c>
      <c r="AL97" s="72">
        <f t="shared" si="24"/>
        <v>0</v>
      </c>
      <c r="AM97" s="72">
        <f>IF(qualitativ!AE97=584,1,0)</f>
        <v>0</v>
      </c>
      <c r="AN97" s="72">
        <f>IF(qualitativ!AF97=1324,1,0)</f>
        <v>0</v>
      </c>
      <c r="AO97" s="72">
        <f t="shared" si="25"/>
        <v>0</v>
      </c>
      <c r="AP97" s="72">
        <f>IF(qualitativ!AG97=644,1,0)</f>
        <v>0</v>
      </c>
      <c r="AQ97" s="72">
        <f>IF(qualitativ!AH97=272,1,0)</f>
        <v>0</v>
      </c>
      <c r="AR97" s="72">
        <f t="shared" si="26"/>
        <v>0</v>
      </c>
      <c r="AS97" s="72">
        <f>IF(OR(qualitativ!AI97="35-4",qualitativ!AI97="35-4=31"),1,0)</f>
        <v>0</v>
      </c>
      <c r="AT97" s="72">
        <f>IF(qualitativ!AJ97=31,1,0)</f>
        <v>0</v>
      </c>
      <c r="AU97" s="72">
        <f t="shared" si="27"/>
        <v>0</v>
      </c>
      <c r="AV97" s="72">
        <f>IF(qualitativ!AK97=6,1,0)</f>
        <v>0</v>
      </c>
      <c r="AW97" s="72">
        <f>IF(qualitativ!AL97=80,1,0)</f>
        <v>0</v>
      </c>
      <c r="AX97" s="72">
        <f>IF(qualitativ!AM97=32,1,0)</f>
        <v>0</v>
      </c>
      <c r="AY97" s="72">
        <f>IF(qualitativ!AN97=63,1,0)</f>
        <v>0</v>
      </c>
      <c r="AZ97" s="72">
        <f>IF(AND(qualitativ!AO97=0,ISBLANK(qualitativ!AO97)=FALSE),1,0)</f>
        <v>0</v>
      </c>
      <c r="BA97" s="72">
        <f>IF(qualitativ!AP97=35,1,0)</f>
        <v>0</v>
      </c>
      <c r="BB97" s="72">
        <f t="shared" si="28"/>
        <v>0</v>
      </c>
      <c r="BC97" s="72">
        <f>IF(qualitativ!AQ97=8,1,0)</f>
        <v>0</v>
      </c>
      <c r="BD97" s="72">
        <f>IF(qualitativ!AR97=1,1,0)</f>
        <v>0</v>
      </c>
      <c r="BE97" s="72">
        <f>IF(qualitativ!AS97=7,1,0)</f>
        <v>0</v>
      </c>
      <c r="BF97" s="72">
        <f>IF(qualitativ!AT97=8,1,0)</f>
        <v>0</v>
      </c>
      <c r="BG97" s="72">
        <f>IF(qualitativ!AU97=6,1,0)</f>
        <v>0</v>
      </c>
      <c r="BH97" s="72">
        <f>IF(qualitativ!AV97=7,1,0)</f>
        <v>0</v>
      </c>
      <c r="BI97" s="72">
        <f t="shared" si="29"/>
        <v>0</v>
      </c>
      <c r="BJ97" s="72">
        <f>IF(qualitativ!AW97=35000,1,0)</f>
        <v>0</v>
      </c>
      <c r="BK97" s="72">
        <f>IF(qualitativ!AX97=1000,1,0)</f>
        <v>0</v>
      </c>
      <c r="BL97" s="72">
        <f>IF(qualitativ!AY97=600,1,0)</f>
        <v>0</v>
      </c>
      <c r="BM97" s="72">
        <f>IF(qualitativ!AZ97=600,1,0)</f>
        <v>0</v>
      </c>
      <c r="BN97" s="72">
        <f t="shared" si="30"/>
        <v>0</v>
      </c>
      <c r="BO97" s="72">
        <f>IF(OR(qualitativ!BA97="8*6",qualitativ!BA97="6*8",qualitativ!BA97="8*6=48",qualitativ!BA97="6*8=48"),1,0)</f>
        <v>0</v>
      </c>
      <c r="BP97" s="72">
        <f>IF(OR(qualitativ!BB97=3),1,0)</f>
        <v>0</v>
      </c>
      <c r="BQ97" s="72">
        <f>IF(OR(qualitativ!BC97=1),1,0)</f>
        <v>0</v>
      </c>
      <c r="BR97" s="72">
        <f>IF(OR(qualitativ!BD97=2),1,0)</f>
        <v>0</v>
      </c>
      <c r="BS97" s="72">
        <f t="shared" si="31"/>
        <v>0</v>
      </c>
      <c r="BT97" s="73">
        <f t="shared" si="32"/>
        <v>0</v>
      </c>
      <c r="BU97" s="74">
        <f t="shared" si="33"/>
        <v>0</v>
      </c>
      <c r="BV97" s="73">
        <f>COUNTIF(qualitativ!C97:BD97,999)</f>
        <v>0</v>
      </c>
    </row>
    <row r="98" spans="1:74" x14ac:dyDescent="0.2">
      <c r="A98" s="19">
        <f>qualitativ!A98</f>
        <v>0</v>
      </c>
      <c r="B98" s="19">
        <f>qualitativ!B98</f>
        <v>0</v>
      </c>
      <c r="C98" s="72">
        <f>IF(qualitativ!C98=5089,1,0)</f>
        <v>0</v>
      </c>
      <c r="D98" s="72">
        <f>IF(qualitativ!D98=43005,1,0)</f>
        <v>0</v>
      </c>
      <c r="E98" s="72">
        <f>IF(qualitativ!E98=300500,1,0)</f>
        <v>0</v>
      </c>
      <c r="F98" s="72">
        <f t="shared" si="17"/>
        <v>0</v>
      </c>
      <c r="G98" s="72">
        <f>IF(qualitativ!F98="&gt;",1,0)</f>
        <v>0</v>
      </c>
      <c r="H98" s="72">
        <f>IF(qualitativ!G98="&gt;",1,0)</f>
        <v>0</v>
      </c>
      <c r="I98" s="72">
        <f>IF(qualitativ!H98="&lt;",1,0)</f>
        <v>0</v>
      </c>
      <c r="J98" s="72">
        <f t="shared" si="18"/>
        <v>0</v>
      </c>
      <c r="K98" s="72">
        <f>IF(qualitativ!I98=9900,1,0)</f>
        <v>0</v>
      </c>
      <c r="L98" s="72">
        <f>IF(qualitativ!J98=4600,1,0)</f>
        <v>0</v>
      </c>
      <c r="M98" s="72">
        <f>IF(qualitativ!K98=4000,1,0)</f>
        <v>0</v>
      </c>
      <c r="N98" s="72">
        <f t="shared" si="19"/>
        <v>0</v>
      </c>
      <c r="O98" s="72">
        <f>IF(qualitativ!L98=6999,1,0)</f>
        <v>0</v>
      </c>
      <c r="P98" s="72">
        <f>IF(qualitativ!M98=3490,1,0)</f>
        <v>0</v>
      </c>
      <c r="Q98" s="72">
        <f>IF(qualitativ!N98=3900,1,0)</f>
        <v>0</v>
      </c>
      <c r="R98" s="72">
        <f t="shared" si="20"/>
        <v>0</v>
      </c>
      <c r="S98" s="72">
        <f>IF(qualitativ!O98=7000,1,0)</f>
        <v>0</v>
      </c>
      <c r="T98" s="72">
        <f>IF(qualitativ!P98=5300,1,0)</f>
        <v>0</v>
      </c>
      <c r="U98" s="72">
        <f>IF(qualitativ!Q98=4080,1,0)</f>
        <v>0</v>
      </c>
      <c r="V98" s="72">
        <f>IF(qualitativ!R98=12500,1,0)</f>
        <v>0</v>
      </c>
      <c r="W98" s="72">
        <f t="shared" si="21"/>
        <v>0</v>
      </c>
      <c r="X98" s="72">
        <f>IF(qualitativ!S98=500,1,0)</f>
        <v>0</v>
      </c>
      <c r="Y98" s="72">
        <f>IF(qualitativ!T98=250,1,0)</f>
        <v>0</v>
      </c>
      <c r="Z98" s="72">
        <f>IF(qualitativ!U98=350,1,0)</f>
        <v>0</v>
      </c>
      <c r="AA98" s="72">
        <f>IF(qualitativ!V98=1500,1,0)</f>
        <v>0</v>
      </c>
      <c r="AB98" s="72">
        <f t="shared" si="22"/>
        <v>0</v>
      </c>
      <c r="AC98" s="72">
        <f>IF(qualitativ!W98=300,1,0)</f>
        <v>0</v>
      </c>
      <c r="AD98" s="72">
        <f>IF(qualitativ!X98=736,1,0)</f>
        <v>0</v>
      </c>
      <c r="AE98" s="72">
        <f>IF(qualitativ!Y98=699,1,0)</f>
        <v>0</v>
      </c>
      <c r="AF98" s="72">
        <f>IF(qualitativ!Z98=354,1,0)</f>
        <v>0</v>
      </c>
      <c r="AG98" s="72">
        <f t="shared" si="23"/>
        <v>0</v>
      </c>
      <c r="AH98" s="72">
        <f>IF(qualitativ!AA98=4500,1,0)</f>
        <v>0</v>
      </c>
      <c r="AI98" s="72">
        <f>IF(qualitativ!AB98=64000,1,0)</f>
        <v>0</v>
      </c>
      <c r="AJ98" s="72">
        <f>IF(qualitativ!AC98=2500,1,0)</f>
        <v>0</v>
      </c>
      <c r="AK98" s="72">
        <f>IF(qualitativ!AD98=49000,1,0)</f>
        <v>0</v>
      </c>
      <c r="AL98" s="72">
        <f t="shared" si="24"/>
        <v>0</v>
      </c>
      <c r="AM98" s="72">
        <f>IF(qualitativ!AE98=584,1,0)</f>
        <v>0</v>
      </c>
      <c r="AN98" s="72">
        <f>IF(qualitativ!AF98=1324,1,0)</f>
        <v>0</v>
      </c>
      <c r="AO98" s="72">
        <f t="shared" si="25"/>
        <v>0</v>
      </c>
      <c r="AP98" s="72">
        <f>IF(qualitativ!AG98=644,1,0)</f>
        <v>0</v>
      </c>
      <c r="AQ98" s="72">
        <f>IF(qualitativ!AH98=272,1,0)</f>
        <v>0</v>
      </c>
      <c r="AR98" s="72">
        <f t="shared" si="26"/>
        <v>0</v>
      </c>
      <c r="AS98" s="72">
        <f>IF(OR(qualitativ!AI98="35-4",qualitativ!AI98="35-4=31"),1,0)</f>
        <v>0</v>
      </c>
      <c r="AT98" s="72">
        <f>IF(qualitativ!AJ98=31,1,0)</f>
        <v>0</v>
      </c>
      <c r="AU98" s="72">
        <f t="shared" si="27"/>
        <v>0</v>
      </c>
      <c r="AV98" s="72">
        <f>IF(qualitativ!AK98=6,1,0)</f>
        <v>0</v>
      </c>
      <c r="AW98" s="72">
        <f>IF(qualitativ!AL98=80,1,0)</f>
        <v>0</v>
      </c>
      <c r="AX98" s="72">
        <f>IF(qualitativ!AM98=32,1,0)</f>
        <v>0</v>
      </c>
      <c r="AY98" s="72">
        <f>IF(qualitativ!AN98=63,1,0)</f>
        <v>0</v>
      </c>
      <c r="AZ98" s="72">
        <f>IF(AND(qualitativ!AO98=0,ISBLANK(qualitativ!AO98)=FALSE),1,0)</f>
        <v>0</v>
      </c>
      <c r="BA98" s="72">
        <f>IF(qualitativ!AP98=35,1,0)</f>
        <v>0</v>
      </c>
      <c r="BB98" s="72">
        <f t="shared" si="28"/>
        <v>0</v>
      </c>
      <c r="BC98" s="72">
        <f>IF(qualitativ!AQ98=8,1,0)</f>
        <v>0</v>
      </c>
      <c r="BD98" s="72">
        <f>IF(qualitativ!AR98=1,1,0)</f>
        <v>0</v>
      </c>
      <c r="BE98" s="72">
        <f>IF(qualitativ!AS98=7,1,0)</f>
        <v>0</v>
      </c>
      <c r="BF98" s="72">
        <f>IF(qualitativ!AT98=8,1,0)</f>
        <v>0</v>
      </c>
      <c r="BG98" s="72">
        <f>IF(qualitativ!AU98=6,1,0)</f>
        <v>0</v>
      </c>
      <c r="BH98" s="72">
        <f>IF(qualitativ!AV98=7,1,0)</f>
        <v>0</v>
      </c>
      <c r="BI98" s="72">
        <f t="shared" si="29"/>
        <v>0</v>
      </c>
      <c r="BJ98" s="72">
        <f>IF(qualitativ!AW98=35000,1,0)</f>
        <v>0</v>
      </c>
      <c r="BK98" s="72">
        <f>IF(qualitativ!AX98=1000,1,0)</f>
        <v>0</v>
      </c>
      <c r="BL98" s="72">
        <f>IF(qualitativ!AY98=600,1,0)</f>
        <v>0</v>
      </c>
      <c r="BM98" s="72">
        <f>IF(qualitativ!AZ98=600,1,0)</f>
        <v>0</v>
      </c>
      <c r="BN98" s="72">
        <f t="shared" si="30"/>
        <v>0</v>
      </c>
      <c r="BO98" s="72">
        <f>IF(OR(qualitativ!BA98="8*6",qualitativ!BA98="6*8",qualitativ!BA98="8*6=48",qualitativ!BA98="6*8=48"),1,0)</f>
        <v>0</v>
      </c>
      <c r="BP98" s="72">
        <f>IF(OR(qualitativ!BB98=3),1,0)</f>
        <v>0</v>
      </c>
      <c r="BQ98" s="72">
        <f>IF(OR(qualitativ!BC98=1),1,0)</f>
        <v>0</v>
      </c>
      <c r="BR98" s="72">
        <f>IF(OR(qualitativ!BD98=2),1,0)</f>
        <v>0</v>
      </c>
      <c r="BS98" s="72">
        <f t="shared" si="31"/>
        <v>0</v>
      </c>
      <c r="BT98" s="73">
        <f t="shared" si="32"/>
        <v>0</v>
      </c>
      <c r="BU98" s="74">
        <f t="shared" si="33"/>
        <v>0</v>
      </c>
      <c r="BV98" s="73">
        <f>COUNTIF(qualitativ!C98:BD98,999)</f>
        <v>0</v>
      </c>
    </row>
    <row r="99" spans="1:74" x14ac:dyDescent="0.2">
      <c r="A99" s="19">
        <f>qualitativ!A99</f>
        <v>0</v>
      </c>
      <c r="B99" s="19">
        <f>qualitativ!B99</f>
        <v>0</v>
      </c>
      <c r="C99" s="72">
        <f>IF(qualitativ!C99=5089,1,0)</f>
        <v>0</v>
      </c>
      <c r="D99" s="72">
        <f>IF(qualitativ!D99=43005,1,0)</f>
        <v>0</v>
      </c>
      <c r="E99" s="72">
        <f>IF(qualitativ!E99=300500,1,0)</f>
        <v>0</v>
      </c>
      <c r="F99" s="72">
        <f t="shared" si="17"/>
        <v>0</v>
      </c>
      <c r="G99" s="72">
        <f>IF(qualitativ!F99="&gt;",1,0)</f>
        <v>0</v>
      </c>
      <c r="H99" s="72">
        <f>IF(qualitativ!G99="&gt;",1,0)</f>
        <v>0</v>
      </c>
      <c r="I99" s="72">
        <f>IF(qualitativ!H99="&lt;",1,0)</f>
        <v>0</v>
      </c>
      <c r="J99" s="72">
        <f t="shared" si="18"/>
        <v>0</v>
      </c>
      <c r="K99" s="72">
        <f>IF(qualitativ!I99=9900,1,0)</f>
        <v>0</v>
      </c>
      <c r="L99" s="72">
        <f>IF(qualitativ!J99=4600,1,0)</f>
        <v>0</v>
      </c>
      <c r="M99" s="72">
        <f>IF(qualitativ!K99=4000,1,0)</f>
        <v>0</v>
      </c>
      <c r="N99" s="72">
        <f t="shared" si="19"/>
        <v>0</v>
      </c>
      <c r="O99" s="72">
        <f>IF(qualitativ!L99=6999,1,0)</f>
        <v>0</v>
      </c>
      <c r="P99" s="72">
        <f>IF(qualitativ!M99=3490,1,0)</f>
        <v>0</v>
      </c>
      <c r="Q99" s="72">
        <f>IF(qualitativ!N99=3900,1,0)</f>
        <v>0</v>
      </c>
      <c r="R99" s="72">
        <f t="shared" si="20"/>
        <v>0</v>
      </c>
      <c r="S99" s="72">
        <f>IF(qualitativ!O99=7000,1,0)</f>
        <v>0</v>
      </c>
      <c r="T99" s="72">
        <f>IF(qualitativ!P99=5300,1,0)</f>
        <v>0</v>
      </c>
      <c r="U99" s="72">
        <f>IF(qualitativ!Q99=4080,1,0)</f>
        <v>0</v>
      </c>
      <c r="V99" s="72">
        <f>IF(qualitativ!R99=12500,1,0)</f>
        <v>0</v>
      </c>
      <c r="W99" s="72">
        <f t="shared" si="21"/>
        <v>0</v>
      </c>
      <c r="X99" s="72">
        <f>IF(qualitativ!S99=500,1,0)</f>
        <v>0</v>
      </c>
      <c r="Y99" s="72">
        <f>IF(qualitativ!T99=250,1,0)</f>
        <v>0</v>
      </c>
      <c r="Z99" s="72">
        <f>IF(qualitativ!U99=350,1,0)</f>
        <v>0</v>
      </c>
      <c r="AA99" s="72">
        <f>IF(qualitativ!V99=1500,1,0)</f>
        <v>0</v>
      </c>
      <c r="AB99" s="72">
        <f t="shared" si="22"/>
        <v>0</v>
      </c>
      <c r="AC99" s="72">
        <f>IF(qualitativ!W99=300,1,0)</f>
        <v>0</v>
      </c>
      <c r="AD99" s="72">
        <f>IF(qualitativ!X99=736,1,0)</f>
        <v>0</v>
      </c>
      <c r="AE99" s="72">
        <f>IF(qualitativ!Y99=699,1,0)</f>
        <v>0</v>
      </c>
      <c r="AF99" s="72">
        <f>IF(qualitativ!Z99=354,1,0)</f>
        <v>0</v>
      </c>
      <c r="AG99" s="72">
        <f t="shared" si="23"/>
        <v>0</v>
      </c>
      <c r="AH99" s="72">
        <f>IF(qualitativ!AA99=4500,1,0)</f>
        <v>0</v>
      </c>
      <c r="AI99" s="72">
        <f>IF(qualitativ!AB99=64000,1,0)</f>
        <v>0</v>
      </c>
      <c r="AJ99" s="72">
        <f>IF(qualitativ!AC99=2500,1,0)</f>
        <v>0</v>
      </c>
      <c r="AK99" s="72">
        <f>IF(qualitativ!AD99=49000,1,0)</f>
        <v>0</v>
      </c>
      <c r="AL99" s="72">
        <f t="shared" si="24"/>
        <v>0</v>
      </c>
      <c r="AM99" s="72">
        <f>IF(qualitativ!AE99=584,1,0)</f>
        <v>0</v>
      </c>
      <c r="AN99" s="72">
        <f>IF(qualitativ!AF99=1324,1,0)</f>
        <v>0</v>
      </c>
      <c r="AO99" s="72">
        <f t="shared" si="25"/>
        <v>0</v>
      </c>
      <c r="AP99" s="72">
        <f>IF(qualitativ!AG99=644,1,0)</f>
        <v>0</v>
      </c>
      <c r="AQ99" s="72">
        <f>IF(qualitativ!AH99=272,1,0)</f>
        <v>0</v>
      </c>
      <c r="AR99" s="72">
        <f t="shared" si="26"/>
        <v>0</v>
      </c>
      <c r="AS99" s="72">
        <f>IF(OR(qualitativ!AI99="35-4",qualitativ!AI99="35-4=31"),1,0)</f>
        <v>0</v>
      </c>
      <c r="AT99" s="72">
        <f>IF(qualitativ!AJ99=31,1,0)</f>
        <v>0</v>
      </c>
      <c r="AU99" s="72">
        <f t="shared" si="27"/>
        <v>0</v>
      </c>
      <c r="AV99" s="72">
        <f>IF(qualitativ!AK99=6,1,0)</f>
        <v>0</v>
      </c>
      <c r="AW99" s="72">
        <f>IF(qualitativ!AL99=80,1,0)</f>
        <v>0</v>
      </c>
      <c r="AX99" s="72">
        <f>IF(qualitativ!AM99=32,1,0)</f>
        <v>0</v>
      </c>
      <c r="AY99" s="72">
        <f>IF(qualitativ!AN99=63,1,0)</f>
        <v>0</v>
      </c>
      <c r="AZ99" s="72">
        <f>IF(AND(qualitativ!AO99=0,ISBLANK(qualitativ!AO99)=FALSE),1,0)</f>
        <v>0</v>
      </c>
      <c r="BA99" s="72">
        <f>IF(qualitativ!AP99=35,1,0)</f>
        <v>0</v>
      </c>
      <c r="BB99" s="72">
        <f t="shared" si="28"/>
        <v>0</v>
      </c>
      <c r="BC99" s="72">
        <f>IF(qualitativ!AQ99=8,1,0)</f>
        <v>0</v>
      </c>
      <c r="BD99" s="72">
        <f>IF(qualitativ!AR99=1,1,0)</f>
        <v>0</v>
      </c>
      <c r="BE99" s="72">
        <f>IF(qualitativ!AS99=7,1,0)</f>
        <v>0</v>
      </c>
      <c r="BF99" s="72">
        <f>IF(qualitativ!AT99=8,1,0)</f>
        <v>0</v>
      </c>
      <c r="BG99" s="72">
        <f>IF(qualitativ!AU99=6,1,0)</f>
        <v>0</v>
      </c>
      <c r="BH99" s="72">
        <f>IF(qualitativ!AV99=7,1,0)</f>
        <v>0</v>
      </c>
      <c r="BI99" s="72">
        <f t="shared" si="29"/>
        <v>0</v>
      </c>
      <c r="BJ99" s="72">
        <f>IF(qualitativ!AW99=35000,1,0)</f>
        <v>0</v>
      </c>
      <c r="BK99" s="72">
        <f>IF(qualitativ!AX99=1000,1,0)</f>
        <v>0</v>
      </c>
      <c r="BL99" s="72">
        <f>IF(qualitativ!AY99=600,1,0)</f>
        <v>0</v>
      </c>
      <c r="BM99" s="72">
        <f>IF(qualitativ!AZ99=600,1,0)</f>
        <v>0</v>
      </c>
      <c r="BN99" s="72">
        <f t="shared" si="30"/>
        <v>0</v>
      </c>
      <c r="BO99" s="72">
        <f>IF(OR(qualitativ!BA99="8*6",qualitativ!BA99="6*8",qualitativ!BA99="8*6=48",qualitativ!BA99="6*8=48"),1,0)</f>
        <v>0</v>
      </c>
      <c r="BP99" s="72">
        <f>IF(OR(qualitativ!BB99=3),1,0)</f>
        <v>0</v>
      </c>
      <c r="BQ99" s="72">
        <f>IF(OR(qualitativ!BC99=1),1,0)</f>
        <v>0</v>
      </c>
      <c r="BR99" s="72">
        <f>IF(OR(qualitativ!BD99=2),1,0)</f>
        <v>0</v>
      </c>
      <c r="BS99" s="72">
        <f t="shared" si="31"/>
        <v>0</v>
      </c>
      <c r="BT99" s="73">
        <f t="shared" si="32"/>
        <v>0</v>
      </c>
      <c r="BU99" s="74">
        <f t="shared" si="33"/>
        <v>0</v>
      </c>
      <c r="BV99" s="73">
        <f>COUNTIF(qualitativ!C99:BD99,999)</f>
        <v>0</v>
      </c>
    </row>
    <row r="100" spans="1:74" x14ac:dyDescent="0.2">
      <c r="A100" s="19">
        <f>qualitativ!A100</f>
        <v>0</v>
      </c>
      <c r="B100" s="19">
        <f>qualitativ!B100</f>
        <v>0</v>
      </c>
      <c r="C100" s="72">
        <f>IF(qualitativ!C100=5089,1,0)</f>
        <v>0</v>
      </c>
      <c r="D100" s="72">
        <f>IF(qualitativ!D100=43005,1,0)</f>
        <v>0</v>
      </c>
      <c r="E100" s="72">
        <f>IF(qualitativ!E100=300500,1,0)</f>
        <v>0</v>
      </c>
      <c r="F100" s="72">
        <f t="shared" si="17"/>
        <v>0</v>
      </c>
      <c r="G100" s="72">
        <f>IF(qualitativ!F100="&gt;",1,0)</f>
        <v>0</v>
      </c>
      <c r="H100" s="72">
        <f>IF(qualitativ!G100="&gt;",1,0)</f>
        <v>0</v>
      </c>
      <c r="I100" s="72">
        <f>IF(qualitativ!H100="&lt;",1,0)</f>
        <v>0</v>
      </c>
      <c r="J100" s="72">
        <f t="shared" si="18"/>
        <v>0</v>
      </c>
      <c r="K100" s="72">
        <f>IF(qualitativ!I100=9900,1,0)</f>
        <v>0</v>
      </c>
      <c r="L100" s="72">
        <f>IF(qualitativ!J100=4600,1,0)</f>
        <v>0</v>
      </c>
      <c r="M100" s="72">
        <f>IF(qualitativ!K100=4000,1,0)</f>
        <v>0</v>
      </c>
      <c r="N100" s="72">
        <f t="shared" si="19"/>
        <v>0</v>
      </c>
      <c r="O100" s="72">
        <f>IF(qualitativ!L100=6999,1,0)</f>
        <v>0</v>
      </c>
      <c r="P100" s="72">
        <f>IF(qualitativ!M100=3490,1,0)</f>
        <v>0</v>
      </c>
      <c r="Q100" s="72">
        <f>IF(qualitativ!N100=3900,1,0)</f>
        <v>0</v>
      </c>
      <c r="R100" s="72">
        <f t="shared" si="20"/>
        <v>0</v>
      </c>
      <c r="S100" s="72">
        <f>IF(qualitativ!O100=7000,1,0)</f>
        <v>0</v>
      </c>
      <c r="T100" s="72">
        <f>IF(qualitativ!P100=5300,1,0)</f>
        <v>0</v>
      </c>
      <c r="U100" s="72">
        <f>IF(qualitativ!Q100=4080,1,0)</f>
        <v>0</v>
      </c>
      <c r="V100" s="72">
        <f>IF(qualitativ!R100=12500,1,0)</f>
        <v>0</v>
      </c>
      <c r="W100" s="72">
        <f t="shared" si="21"/>
        <v>0</v>
      </c>
      <c r="X100" s="72">
        <f>IF(qualitativ!S100=500,1,0)</f>
        <v>0</v>
      </c>
      <c r="Y100" s="72">
        <f>IF(qualitativ!T100=250,1,0)</f>
        <v>0</v>
      </c>
      <c r="Z100" s="72">
        <f>IF(qualitativ!U100=350,1,0)</f>
        <v>0</v>
      </c>
      <c r="AA100" s="72">
        <f>IF(qualitativ!V100=1500,1,0)</f>
        <v>0</v>
      </c>
      <c r="AB100" s="72">
        <f t="shared" si="22"/>
        <v>0</v>
      </c>
      <c r="AC100" s="72">
        <f>IF(qualitativ!W100=300,1,0)</f>
        <v>0</v>
      </c>
      <c r="AD100" s="72">
        <f>IF(qualitativ!X100=736,1,0)</f>
        <v>0</v>
      </c>
      <c r="AE100" s="72">
        <f>IF(qualitativ!Y100=699,1,0)</f>
        <v>0</v>
      </c>
      <c r="AF100" s="72">
        <f>IF(qualitativ!Z100=354,1,0)</f>
        <v>0</v>
      </c>
      <c r="AG100" s="72">
        <f t="shared" si="23"/>
        <v>0</v>
      </c>
      <c r="AH100" s="72">
        <f>IF(qualitativ!AA100=4500,1,0)</f>
        <v>0</v>
      </c>
      <c r="AI100" s="72">
        <f>IF(qualitativ!AB100=64000,1,0)</f>
        <v>0</v>
      </c>
      <c r="AJ100" s="72">
        <f>IF(qualitativ!AC100=2500,1,0)</f>
        <v>0</v>
      </c>
      <c r="AK100" s="72">
        <f>IF(qualitativ!AD100=49000,1,0)</f>
        <v>0</v>
      </c>
      <c r="AL100" s="72">
        <f t="shared" si="24"/>
        <v>0</v>
      </c>
      <c r="AM100" s="72">
        <f>IF(qualitativ!AE100=584,1,0)</f>
        <v>0</v>
      </c>
      <c r="AN100" s="72">
        <f>IF(qualitativ!AF100=1324,1,0)</f>
        <v>0</v>
      </c>
      <c r="AO100" s="72">
        <f t="shared" si="25"/>
        <v>0</v>
      </c>
      <c r="AP100" s="72">
        <f>IF(qualitativ!AG100=644,1,0)</f>
        <v>0</v>
      </c>
      <c r="AQ100" s="72">
        <f>IF(qualitativ!AH100=272,1,0)</f>
        <v>0</v>
      </c>
      <c r="AR100" s="72">
        <f t="shared" si="26"/>
        <v>0</v>
      </c>
      <c r="AS100" s="72">
        <f>IF(OR(qualitativ!AI100="35-4",qualitativ!AI100="35-4=31"),1,0)</f>
        <v>0</v>
      </c>
      <c r="AT100" s="72">
        <f>IF(qualitativ!AJ100=31,1,0)</f>
        <v>0</v>
      </c>
      <c r="AU100" s="72">
        <f t="shared" si="27"/>
        <v>0</v>
      </c>
      <c r="AV100" s="72">
        <f>IF(qualitativ!AK100=6,1,0)</f>
        <v>0</v>
      </c>
      <c r="AW100" s="72">
        <f>IF(qualitativ!AL100=80,1,0)</f>
        <v>0</v>
      </c>
      <c r="AX100" s="72">
        <f>IF(qualitativ!AM100=32,1,0)</f>
        <v>0</v>
      </c>
      <c r="AY100" s="72">
        <f>IF(qualitativ!AN100=63,1,0)</f>
        <v>0</v>
      </c>
      <c r="AZ100" s="72">
        <f>IF(AND(qualitativ!AO100=0,ISBLANK(qualitativ!AO100)=FALSE),1,0)</f>
        <v>0</v>
      </c>
      <c r="BA100" s="72">
        <f>IF(qualitativ!AP100=35,1,0)</f>
        <v>0</v>
      </c>
      <c r="BB100" s="72">
        <f t="shared" si="28"/>
        <v>0</v>
      </c>
      <c r="BC100" s="72">
        <f>IF(qualitativ!AQ100=8,1,0)</f>
        <v>0</v>
      </c>
      <c r="BD100" s="72">
        <f>IF(qualitativ!AR100=1,1,0)</f>
        <v>0</v>
      </c>
      <c r="BE100" s="72">
        <f>IF(qualitativ!AS100=7,1,0)</f>
        <v>0</v>
      </c>
      <c r="BF100" s="72">
        <f>IF(qualitativ!AT100=8,1,0)</f>
        <v>0</v>
      </c>
      <c r="BG100" s="72">
        <f>IF(qualitativ!AU100=6,1,0)</f>
        <v>0</v>
      </c>
      <c r="BH100" s="72">
        <f>IF(qualitativ!AV100=7,1,0)</f>
        <v>0</v>
      </c>
      <c r="BI100" s="72">
        <f t="shared" si="29"/>
        <v>0</v>
      </c>
      <c r="BJ100" s="72">
        <f>IF(qualitativ!AW100=35000,1,0)</f>
        <v>0</v>
      </c>
      <c r="BK100" s="72">
        <f>IF(qualitativ!AX100=1000,1,0)</f>
        <v>0</v>
      </c>
      <c r="BL100" s="72">
        <f>IF(qualitativ!AY100=600,1,0)</f>
        <v>0</v>
      </c>
      <c r="BM100" s="72">
        <f>IF(qualitativ!AZ100=600,1,0)</f>
        <v>0</v>
      </c>
      <c r="BN100" s="72">
        <f t="shared" si="30"/>
        <v>0</v>
      </c>
      <c r="BO100" s="72">
        <f>IF(OR(qualitativ!BA100="8*6",qualitativ!BA100="6*8",qualitativ!BA100="8*6=48",qualitativ!BA100="6*8=48"),1,0)</f>
        <v>0</v>
      </c>
      <c r="BP100" s="72">
        <f>IF(OR(qualitativ!BB100=3),1,0)</f>
        <v>0</v>
      </c>
      <c r="BQ100" s="72">
        <f>IF(OR(qualitativ!BC100=1),1,0)</f>
        <v>0</v>
      </c>
      <c r="BR100" s="72">
        <f>IF(OR(qualitativ!BD100=2),1,0)</f>
        <v>0</v>
      </c>
      <c r="BS100" s="72">
        <f t="shared" si="31"/>
        <v>0</v>
      </c>
      <c r="BT100" s="73">
        <f t="shared" si="32"/>
        <v>0</v>
      </c>
      <c r="BU100" s="74">
        <f t="shared" si="33"/>
        <v>0</v>
      </c>
      <c r="BV100" s="73">
        <f>COUNTIF(qualitativ!C100:BD100,999)</f>
        <v>0</v>
      </c>
    </row>
    <row r="101" spans="1:74" x14ac:dyDescent="0.2">
      <c r="A101"/>
      <c r="B101"/>
      <c r="BT101"/>
    </row>
    <row r="102" spans="1:74" x14ac:dyDescent="0.2">
      <c r="A102"/>
      <c r="B102"/>
      <c r="BT102"/>
    </row>
    <row r="103" spans="1:74" x14ac:dyDescent="0.2">
      <c r="A103"/>
      <c r="B103"/>
      <c r="BT103"/>
    </row>
    <row r="104" spans="1:74" x14ac:dyDescent="0.2">
      <c r="A104"/>
      <c r="B104"/>
      <c r="BT104"/>
    </row>
    <row r="105" spans="1:74" x14ac:dyDescent="0.2">
      <c r="A105"/>
      <c r="B105"/>
      <c r="BT105"/>
    </row>
    <row r="106" spans="1:74" x14ac:dyDescent="0.2">
      <c r="A106"/>
      <c r="B106"/>
      <c r="BT106"/>
    </row>
    <row r="107" spans="1:74" x14ac:dyDescent="0.2">
      <c r="A107"/>
      <c r="B107"/>
      <c r="BT107"/>
    </row>
    <row r="108" spans="1:74" x14ac:dyDescent="0.2">
      <c r="A108"/>
      <c r="B108"/>
      <c r="BT108"/>
    </row>
    <row r="109" spans="1:74" x14ac:dyDescent="0.2">
      <c r="A109"/>
      <c r="B109"/>
      <c r="BT109"/>
    </row>
    <row r="110" spans="1:74" x14ac:dyDescent="0.2">
      <c r="A110"/>
      <c r="B110"/>
      <c r="BT110"/>
    </row>
    <row r="111" spans="1:74" x14ac:dyDescent="0.2">
      <c r="A111"/>
      <c r="B111"/>
      <c r="BT111"/>
    </row>
    <row r="112" spans="1:74" x14ac:dyDescent="0.2">
      <c r="A112"/>
      <c r="B112"/>
      <c r="BT112"/>
    </row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  <row r="947" customFormat="1" x14ac:dyDescent="0.2"/>
    <row r="948" customFormat="1" x14ac:dyDescent="0.2"/>
    <row r="949" customFormat="1" x14ac:dyDescent="0.2"/>
    <row r="950" customFormat="1" x14ac:dyDescent="0.2"/>
    <row r="951" customFormat="1" x14ac:dyDescent="0.2"/>
    <row r="952" customFormat="1" x14ac:dyDescent="0.2"/>
    <row r="953" customFormat="1" x14ac:dyDescent="0.2"/>
    <row r="954" customFormat="1" x14ac:dyDescent="0.2"/>
    <row r="955" customFormat="1" x14ac:dyDescent="0.2"/>
    <row r="956" customFormat="1" x14ac:dyDescent="0.2"/>
    <row r="957" customFormat="1" x14ac:dyDescent="0.2"/>
    <row r="958" customFormat="1" x14ac:dyDescent="0.2"/>
    <row r="959" customFormat="1" x14ac:dyDescent="0.2"/>
    <row r="960" customFormat="1" x14ac:dyDescent="0.2"/>
    <row r="961" customFormat="1" x14ac:dyDescent="0.2"/>
    <row r="962" customFormat="1" x14ac:dyDescent="0.2"/>
    <row r="963" customFormat="1" x14ac:dyDescent="0.2"/>
    <row r="964" customFormat="1" x14ac:dyDescent="0.2"/>
    <row r="965" customFormat="1" x14ac:dyDescent="0.2"/>
    <row r="966" customFormat="1" x14ac:dyDescent="0.2"/>
    <row r="967" customFormat="1" x14ac:dyDescent="0.2"/>
    <row r="968" customFormat="1" x14ac:dyDescent="0.2"/>
    <row r="969" customFormat="1" x14ac:dyDescent="0.2"/>
    <row r="970" customFormat="1" x14ac:dyDescent="0.2"/>
    <row r="971" customFormat="1" x14ac:dyDescent="0.2"/>
    <row r="972" customFormat="1" x14ac:dyDescent="0.2"/>
    <row r="973" customFormat="1" x14ac:dyDescent="0.2"/>
    <row r="974" customFormat="1" x14ac:dyDescent="0.2"/>
    <row r="975" customFormat="1" x14ac:dyDescent="0.2"/>
    <row r="976" customFormat="1" x14ac:dyDescent="0.2"/>
    <row r="977" customFormat="1" x14ac:dyDescent="0.2"/>
    <row r="978" customFormat="1" x14ac:dyDescent="0.2"/>
    <row r="979" customFormat="1" x14ac:dyDescent="0.2"/>
    <row r="980" customFormat="1" x14ac:dyDescent="0.2"/>
    <row r="981" customFormat="1" x14ac:dyDescent="0.2"/>
    <row r="982" customFormat="1" x14ac:dyDescent="0.2"/>
    <row r="983" customFormat="1" x14ac:dyDescent="0.2"/>
    <row r="984" customFormat="1" x14ac:dyDescent="0.2"/>
    <row r="985" customFormat="1" x14ac:dyDescent="0.2"/>
    <row r="986" customFormat="1" x14ac:dyDescent="0.2"/>
    <row r="987" customFormat="1" x14ac:dyDescent="0.2"/>
    <row r="988" customFormat="1" x14ac:dyDescent="0.2"/>
    <row r="989" customFormat="1" x14ac:dyDescent="0.2"/>
    <row r="990" customFormat="1" x14ac:dyDescent="0.2"/>
    <row r="991" customFormat="1" x14ac:dyDescent="0.2"/>
    <row r="992" customFormat="1" x14ac:dyDescent="0.2"/>
    <row r="993" customFormat="1" x14ac:dyDescent="0.2"/>
    <row r="994" customFormat="1" x14ac:dyDescent="0.2"/>
    <row r="995" customFormat="1" x14ac:dyDescent="0.2"/>
    <row r="996" customFormat="1" x14ac:dyDescent="0.2"/>
    <row r="997" customFormat="1" x14ac:dyDescent="0.2"/>
    <row r="998" customFormat="1" x14ac:dyDescent="0.2"/>
    <row r="999" customFormat="1" x14ac:dyDescent="0.2"/>
    <row r="1000" customFormat="1" x14ac:dyDescent="0.2"/>
    <row r="1001" customFormat="1" x14ac:dyDescent="0.2"/>
    <row r="1002" customFormat="1" x14ac:dyDescent="0.2"/>
    <row r="1003" customFormat="1" x14ac:dyDescent="0.2"/>
    <row r="1004" customFormat="1" x14ac:dyDescent="0.2"/>
    <row r="1005" customFormat="1" x14ac:dyDescent="0.2"/>
    <row r="1006" customFormat="1" x14ac:dyDescent="0.2"/>
    <row r="1007" customFormat="1" x14ac:dyDescent="0.2"/>
    <row r="1008" customFormat="1" x14ac:dyDescent="0.2"/>
    <row r="1009" customFormat="1" x14ac:dyDescent="0.2"/>
    <row r="1010" customFormat="1" x14ac:dyDescent="0.2"/>
    <row r="1011" customFormat="1" x14ac:dyDescent="0.2"/>
    <row r="1012" customFormat="1" x14ac:dyDescent="0.2"/>
    <row r="1013" customFormat="1" x14ac:dyDescent="0.2"/>
    <row r="1014" customFormat="1" x14ac:dyDescent="0.2"/>
    <row r="1015" customFormat="1" x14ac:dyDescent="0.2"/>
    <row r="1016" customFormat="1" x14ac:dyDescent="0.2"/>
    <row r="1017" customFormat="1" x14ac:dyDescent="0.2"/>
    <row r="1018" customFormat="1" x14ac:dyDescent="0.2"/>
    <row r="1019" customFormat="1" x14ac:dyDescent="0.2"/>
    <row r="1020" customFormat="1" x14ac:dyDescent="0.2"/>
    <row r="1021" customFormat="1" x14ac:dyDescent="0.2"/>
    <row r="1022" customFormat="1" x14ac:dyDescent="0.2"/>
    <row r="1023" customFormat="1" x14ac:dyDescent="0.2"/>
    <row r="1024" customFormat="1" x14ac:dyDescent="0.2"/>
    <row r="1025" customFormat="1" x14ac:dyDescent="0.2"/>
    <row r="1026" customFormat="1" x14ac:dyDescent="0.2"/>
    <row r="1027" customFormat="1" x14ac:dyDescent="0.2"/>
    <row r="1028" customFormat="1" x14ac:dyDescent="0.2"/>
    <row r="1029" customFormat="1" x14ac:dyDescent="0.2"/>
    <row r="1030" customFormat="1" x14ac:dyDescent="0.2"/>
    <row r="1031" customFormat="1" x14ac:dyDescent="0.2"/>
    <row r="1032" customFormat="1" x14ac:dyDescent="0.2"/>
    <row r="1033" customFormat="1" x14ac:dyDescent="0.2"/>
    <row r="1034" customFormat="1" x14ac:dyDescent="0.2"/>
    <row r="1035" customFormat="1" x14ac:dyDescent="0.2"/>
    <row r="1036" customFormat="1" x14ac:dyDescent="0.2"/>
    <row r="1037" customFormat="1" x14ac:dyDescent="0.2"/>
    <row r="1038" customFormat="1" x14ac:dyDescent="0.2"/>
    <row r="1039" customFormat="1" x14ac:dyDescent="0.2"/>
    <row r="1040" customFormat="1" x14ac:dyDescent="0.2"/>
    <row r="1041" customFormat="1" x14ac:dyDescent="0.2"/>
    <row r="1042" customFormat="1" x14ac:dyDescent="0.2"/>
    <row r="1043" customFormat="1" x14ac:dyDescent="0.2"/>
    <row r="1044" customFormat="1" x14ac:dyDescent="0.2"/>
    <row r="1045" customFormat="1" x14ac:dyDescent="0.2"/>
  </sheetData>
  <mergeCells count="18">
    <mergeCell ref="BJ1:BM1"/>
    <mergeCell ref="BP1:BR1"/>
    <mergeCell ref="BT1:BT2"/>
    <mergeCell ref="BU1:BU2"/>
    <mergeCell ref="BV1:BV2"/>
    <mergeCell ref="BC1:BH1"/>
    <mergeCell ref="C1:E1"/>
    <mergeCell ref="G1:I1"/>
    <mergeCell ref="K1:M1"/>
    <mergeCell ref="O1:Q1"/>
    <mergeCell ref="S1:V1"/>
    <mergeCell ref="X1:AA1"/>
    <mergeCell ref="AC1:AF1"/>
    <mergeCell ref="AH1:AK1"/>
    <mergeCell ref="AM1:AN1"/>
    <mergeCell ref="AP1:AQ1"/>
    <mergeCell ref="AV1:BA1"/>
    <mergeCell ref="AS1:AT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qualitativ</vt:lpstr>
      <vt:lpstr>quantitativ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Mª Pilar Sabariego Arenas</cp:lastModifiedBy>
  <cp:revision/>
  <dcterms:created xsi:type="dcterms:W3CDTF">2024-12-01T20:37:32Z</dcterms:created>
  <dcterms:modified xsi:type="dcterms:W3CDTF">2025-11-28T04:48:16Z</dcterms:modified>
  <cp:category/>
  <cp:contentStatus/>
</cp:coreProperties>
</file>